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Zu bearbeiten - PoS auf DE\"/>
    </mc:Choice>
  </mc:AlternateContent>
  <xr:revisionPtr revIDLastSave="0" documentId="13_ncr:1_{210B7A46-8F2F-48B7-A387-24446FACD068}" xr6:coauthVersionLast="47" xr6:coauthVersionMax="47" xr10:uidLastSave="{00000000-0000-0000-0000-000000000000}"/>
  <workbookProtection workbookAlgorithmName="SHA-512" workbookHashValue="f0gZvKwyrynEwatHnTub+h+vcxjcK+eByFl7DCswJPXcwk5+wRN41WFDORo74TNhNx/9I5tD6D1LvMbzknMRuA==" workbookSaltValue="v6Eihdbgrdez30Qn8GNbew==" workbookSpinCount="100000" lockStructure="1"/>
  <bookViews>
    <workbookView xWindow="28680" yWindow="-120" windowWidth="29040" windowHeight="15720" xr2:uid="{00000000-000D-0000-FFFF-FFFF00000000}"/>
  </bookViews>
  <sheets>
    <sheet name="PoS" sheetId="1" r:id="rId1"/>
    <sheet name="Guide " sheetId="4" state="hidden" r:id="rId2"/>
    <sheet name="Data" sheetId="2" state="hidden" r:id="rId3"/>
  </sheets>
  <definedNames>
    <definedName name="_xlnm.Print_Area" localSheetId="0">PoS!$A$1:$Z$120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4" i="1" l="1"/>
  <c r="W77" i="1" l="1"/>
  <c r="W86" i="1"/>
  <c r="AC73" i="1"/>
  <c r="U90" i="1" l="1"/>
  <c r="AC79" i="1"/>
  <c r="X100" i="1"/>
  <c r="X90" i="1"/>
  <c r="I80" i="4"/>
  <c r="U86" i="4" s="1"/>
  <c r="X97" i="1" l="1"/>
  <c r="W82" i="4"/>
  <c r="X86" i="4"/>
  <c r="P80" i="4"/>
  <c r="W80" i="4" l="1"/>
  <c r="X90" i="4"/>
  <c r="W74" i="4"/>
  <c r="X94" i="1"/>
  <c r="U100" i="1" l="1"/>
  <c r="U97" i="1"/>
  <c r="U93" i="4"/>
  <c r="X93" i="4"/>
  <c r="U96" i="4"/>
  <c r="X96" i="4"/>
  <c r="U88" i="4"/>
  <c r="X88" i="4"/>
  <c r="U90" i="4"/>
  <c r="X92" i="1"/>
  <c r="U94" i="1"/>
  <c r="U92" i="1"/>
</calcChain>
</file>

<file path=xl/sharedStrings.xml><?xml version="1.0" encoding="utf-8"?>
<sst xmlns="http://schemas.openxmlformats.org/spreadsheetml/2006/main" count="488" uniqueCount="480">
  <si>
    <t>EU-SURE-PoS</t>
  </si>
  <si>
    <t>—</t>
  </si>
  <si>
    <t>Sure-ID (5 Ziffern)</t>
  </si>
  <si>
    <t>—</t>
  </si>
  <si>
    <t>XXXXXX</t>
  </si>
  <si>
    <t>Stadt, Zeitraum (z. B. 1. Januar 2023 – 31. März 2023)</t>
  </si>
  <si>
    <t>Datum der Ausstellung:</t>
  </si>
  <si>
    <t>Vertragsnummer</t>
  </si>
  <si>
    <t>Erzeuger von Wärme oder Strom</t>
  </si>
  <si>
    <t>Empfänger (z. B. Netzbetreiber)</t>
  </si>
  <si>
    <t>Namen</t>
  </si>
  <si>
    <t>Namen</t>
  </si>
  <si>
    <t>Unternehmen</t>
  </si>
  <si>
    <t>Unternehmen</t>
  </si>
  <si>
    <t>Adressen</t>
  </si>
  <si>
    <t>Adressen</t>
  </si>
  <si>
    <t>Postleitzahl, Stadt</t>
  </si>
  <si>
    <t>Postleitzahl, Stadt</t>
  </si>
  <si>
    <t>Land</t>
  </si>
  <si>
    <t>Land</t>
  </si>
  <si>
    <t>Zertifikats-ID</t>
  </si>
  <si>
    <t>Zertifikats-ID</t>
  </si>
  <si>
    <t>Zertifikats-ID – falls zutreffend</t>
  </si>
  <si>
    <t>Ich bin Mitglied einer Gruppenzertifizierung</t>
  </si>
  <si>
    <t>Kategorie</t>
  </si>
  <si>
    <t>Erzeugter Strom (MJ):</t>
  </si>
  <si>
    <t>Art des Rohstoffs</t>
  </si>
  <si>
    <t>z. B. Waldrückstände</t>
  </si>
  <si>
    <t>Erzeugte Wärme (MJ):</t>
  </si>
  <si>
    <t>Art des Produkts</t>
  </si>
  <si>
    <t>z. B. Hackschnitzel</t>
  </si>
  <si>
    <t>Zusätzliche Informationen (optional)</t>
  </si>
  <si>
    <t>z. B. Abfallcode</t>
  </si>
  <si>
    <t>Bitte wählen</t>
  </si>
  <si>
    <t>Bitte wählen</t>
  </si>
  <si>
    <t>Bitte wählen</t>
  </si>
  <si>
    <t xml:space="preserve"> Maßeinheit </t>
  </si>
  <si>
    <t>Energiegehalt (MJ)</t>
  </si>
  <si>
    <t>Falls ja, bitte angeben</t>
  </si>
  <si>
    <t>Land, das die Subvention gewährt hat</t>
  </si>
  <si>
    <t>Bitte wählen</t>
  </si>
  <si>
    <t>%</t>
  </si>
  <si>
    <t>THG-Berechnung</t>
  </si>
  <si>
    <t xml:space="preserve">Wurde Biogas in der vorherigen Schnittstelle produziert? </t>
  </si>
  <si>
    <r>
      <t>E</t>
    </r>
    <r>
      <rPr>
        <vertAlign val="subscript"/>
        <sz val="16"/>
        <color theme="1"/>
        <rFont val="Verdana"/>
        <family val="2"/>
      </rPr>
      <t>ec</t>
    </r>
  </si>
  <si>
    <r>
      <t>E</t>
    </r>
    <r>
      <rPr>
        <vertAlign val="subscript"/>
        <sz val="16"/>
        <color theme="1"/>
        <rFont val="Verdana"/>
        <family val="2"/>
      </rPr>
      <t>l</t>
    </r>
  </si>
  <si>
    <r>
      <t>E</t>
    </r>
    <r>
      <rPr>
        <vertAlign val="subscript"/>
        <sz val="16"/>
        <color theme="1"/>
        <rFont val="Verdana"/>
        <family val="2"/>
      </rPr>
      <t>p</t>
    </r>
  </si>
  <si>
    <r>
      <t>E</t>
    </r>
    <r>
      <rPr>
        <vertAlign val="subscript"/>
        <sz val="16"/>
        <color theme="1"/>
        <rFont val="Verdana"/>
        <family val="2"/>
      </rPr>
      <t>td</t>
    </r>
  </si>
  <si>
    <r>
      <t>E</t>
    </r>
    <r>
      <rPr>
        <vertAlign val="subscript"/>
        <sz val="16"/>
        <color theme="1"/>
        <rFont val="Verdana"/>
        <family val="2"/>
      </rPr>
      <t>u</t>
    </r>
  </si>
  <si>
    <r>
      <t>E</t>
    </r>
    <r>
      <rPr>
        <vertAlign val="subscript"/>
        <sz val="16"/>
        <color theme="1"/>
        <rFont val="Verdana"/>
        <family val="2"/>
      </rPr>
      <t>ccs</t>
    </r>
  </si>
  <si>
    <r>
      <t>E</t>
    </r>
    <r>
      <rPr>
        <vertAlign val="subscript"/>
        <sz val="16"/>
        <color theme="1"/>
        <rFont val="Verdana"/>
        <family val="2"/>
      </rPr>
      <t>ccr</t>
    </r>
  </si>
  <si>
    <t xml:space="preserve">Individuelle Berechnung </t>
  </si>
  <si>
    <t>+</t>
  </si>
  <si>
    <t>+</t>
  </si>
  <si>
    <t>+</t>
  </si>
  <si>
    <t>+</t>
  </si>
  <si>
    <t>—</t>
  </si>
  <si>
    <t>—</t>
  </si>
  <si>
    <t>—</t>
  </si>
  <si>
    <t>=</t>
  </si>
  <si>
    <t>Disaggregierter Standardwert</t>
  </si>
  <si>
    <t>%</t>
  </si>
  <si>
    <t>%</t>
  </si>
  <si>
    <t>Erzeugter Strom</t>
  </si>
  <si>
    <t>MJ</t>
  </si>
  <si>
    <r>
      <t>Anteil der Exergie im Strom (C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</si>
  <si>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t>%</t>
  </si>
  <si>
    <r>
      <t>Carnot Effizienz (C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</si>
  <si>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t>%</t>
  </si>
  <si>
    <t>Erzeugte Wärme</t>
  </si>
  <si>
    <t>MJ</t>
  </si>
  <si>
    <t>Standardwert</t>
  </si>
  <si>
    <t xml:space="preserve"> 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</si>
  <si>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</si>
  <si>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</si>
  <si>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</si>
  <si>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</si>
  <si>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</si>
  <si>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</si>
  <si>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</si>
  <si>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</si>
  <si>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</si>
  <si>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</si>
  <si>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Proof of Sustainability (PoS) for the production of heat and/or electricity </t>
  </si>
  <si>
    <t>Comments/Guide</t>
  </si>
  <si>
    <t>For biomass fuels according to the Renewable Energy Directive (EU) 2018/2001 (RED II)</t>
  </si>
  <si>
    <t>Unique Number of 
Proof of Sustainability:</t>
  </si>
  <si>
    <t>EU-SURE-PoS</t>
  </si>
  <si>
    <t>-</t>
  </si>
  <si>
    <t>YYYYMMDD</t>
  </si>
  <si>
    <t>-</t>
  </si>
  <si>
    <t>XXXXXX</t>
  </si>
  <si>
    <t>Place and Date of 
energy production:</t>
  </si>
  <si>
    <t>City, period (e.g. 01 January 2023 - 31 March 2023)</t>
  </si>
  <si>
    <t>Date of Issuance:</t>
  </si>
  <si>
    <t>DD.MM.YYYY</t>
  </si>
  <si>
    <t>Contract Number</t>
  </si>
  <si>
    <t>Unique contract number</t>
  </si>
  <si>
    <t>Producer of heat or electricity</t>
  </si>
  <si>
    <t>Recipient (e.g. grid operator)</t>
  </si>
  <si>
    <t>Name</t>
  </si>
  <si>
    <t>Name</t>
  </si>
  <si>
    <t>company</t>
  </si>
  <si>
    <t>company</t>
  </si>
  <si>
    <t>Address</t>
  </si>
  <si>
    <t>Address</t>
  </si>
  <si>
    <t>street</t>
  </si>
  <si>
    <t>street</t>
  </si>
  <si>
    <t>city</t>
  </si>
  <si>
    <t>city</t>
  </si>
  <si>
    <t>country</t>
  </si>
  <si>
    <t>country</t>
  </si>
  <si>
    <r>
      <t>Certification Scheme: SURE</t>
    </r>
    <r>
      <rPr>
        <b/>
        <sz val="10"/>
        <color theme="1"/>
        <rFont val="Verdana"/>
        <family val="2"/>
      </rPr>
      <t>-EU</t>
    </r>
  </si>
  <si>
    <t>Certificate ID</t>
  </si>
  <si>
    <t>Certificate ID</t>
  </si>
  <si>
    <t>SURE-EU/XX-XXX/ZXXXXXXXX</t>
  </si>
  <si>
    <t>Certificate ID - if applicable</t>
  </si>
  <si>
    <t>Biomass used for the production of heat or electricity</t>
  </si>
  <si>
    <t xml:space="preserve">Heat or electricity produced </t>
  </si>
  <si>
    <t>In the following section example values are used in order to illustrate the correspondency between the different cells. Please do not use!</t>
  </si>
  <si>
    <t>Category</t>
  </si>
  <si>
    <t>e.g. forest biomass</t>
  </si>
  <si>
    <t>Produced electricity (MJ):</t>
  </si>
  <si>
    <t>Type of raw material</t>
  </si>
  <si>
    <t>e.g. forest residues</t>
  </si>
  <si>
    <t>Produced heat (MJ):</t>
  </si>
  <si>
    <t>Type of product</t>
  </si>
  <si>
    <t>e.g. Wood chips</t>
  </si>
  <si>
    <t>Additional information (optional)</t>
  </si>
  <si>
    <t>e.g. Waste code</t>
  </si>
  <si>
    <t>Country of Origin 
(of the raw material)</t>
  </si>
  <si>
    <t xml:space="preserve">Country of the biomass fuel </t>
  </si>
  <si>
    <t>Mass Balance Option</t>
  </si>
  <si>
    <t>Quantity</t>
  </si>
  <si>
    <t xml:space="preserve"> Unit </t>
  </si>
  <si>
    <t>Energy content (MJ)</t>
  </si>
  <si>
    <t>Sustainability criteria of the biomass according to Article 29 RED II</t>
  </si>
  <si>
    <r>
      <t xml:space="preserve">The material complies with the sustainability criteria according to Art. 29 (2) to (7) RED II </t>
    </r>
    <r>
      <rPr>
        <vertAlign val="superscript"/>
        <sz val="10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</si>
  <si>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0"/>
        <color theme="1"/>
        <rFont val="Verdana"/>
        <family val="2"/>
      </rPr>
      <t>2)</t>
    </r>
  </si>
  <si>
    <r>
      <t xml:space="preserve">The heat and/or electricity produced complies with the GHG - saving criteria according to Art. 29 (10) RED II </t>
    </r>
    <r>
      <rPr>
        <vertAlign val="superscript"/>
        <sz val="10"/>
        <color theme="1"/>
        <rFont val="Verdana"/>
        <family val="2"/>
      </rPr>
      <t>3)</t>
    </r>
  </si>
  <si>
    <r>
      <t xml:space="preserve">The electricity produced complies with the efficiency criteria according to Art. 29 (11) RED II </t>
    </r>
    <r>
      <rPr>
        <vertAlign val="superscript"/>
        <sz val="10"/>
        <color theme="1"/>
        <rFont val="Verdana"/>
        <family val="2"/>
      </rPr>
      <t>4)</t>
    </r>
  </si>
  <si>
    <t>Information about any incentive/subsidy (e.g. for biogas/biomethane)</t>
  </si>
  <si>
    <t>Is there any incentive/subsidy in the renewable energy sector the material may have received so far?</t>
  </si>
  <si>
    <t>If yes, please specify</t>
  </si>
  <si>
    <t>Name of the subsidy scheme</t>
  </si>
  <si>
    <t>Country that granted the subsidy</t>
  </si>
  <si>
    <r>
      <t xml:space="preserve">Greenhouse Gas (GHG) information (if applicable) </t>
    </r>
    <r>
      <rPr>
        <b/>
        <vertAlign val="superscript"/>
        <sz val="14"/>
        <color theme="0"/>
        <rFont val="Verdana"/>
        <family val="2"/>
      </rPr>
      <t>5)</t>
    </r>
  </si>
  <si>
    <r>
      <rPr>
        <b/>
        <sz val="8"/>
        <color theme="2" tint="-0.499984740745262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2" tint="-0.499984740745262"/>
        <rFont val="Verdana"/>
        <family val="2"/>
      </rPr>
      <t>H&amp;E production</t>
    </r>
    <r>
      <rPr>
        <sz val="8"/>
        <color theme="1"/>
        <rFont val="Verdana"/>
        <family val="2"/>
      </rPr>
      <t xml:space="preserve"> according to RED applied</t>
    </r>
  </si>
  <si>
    <t xml:space="preserve">GHG emission savings (Default) </t>
  </si>
  <si>
    <t>%</t>
  </si>
  <si>
    <r>
      <rPr>
        <b/>
        <sz val="8"/>
        <color theme="7" tint="-0.249977111117893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7" tint="-0.249977111117893"/>
        <rFont val="Verdana"/>
        <family val="2"/>
      </rPr>
      <t>biomass fuel</t>
    </r>
    <r>
      <rPr>
        <sz val="8"/>
        <color theme="1"/>
        <rFont val="Verdana"/>
        <family val="2"/>
      </rPr>
      <t xml:space="preserve"> according to RED applied</t>
    </r>
  </si>
  <si>
    <t xml:space="preserve">GHG emissions (Default) </t>
  </si>
  <si>
    <t>g CO2eq/MJ</t>
  </si>
  <si>
    <t>GHG-calculation</t>
  </si>
  <si>
    <t>Eec</t>
  </si>
  <si>
    <t>El</t>
  </si>
  <si>
    <t>Ep</t>
  </si>
  <si>
    <t>Etd</t>
  </si>
  <si>
    <t>Eu</t>
  </si>
  <si>
    <t>Esca</t>
  </si>
  <si>
    <t>Eccs</t>
  </si>
  <si>
    <t>Eccr</t>
  </si>
  <si>
    <t>E</t>
  </si>
  <si>
    <r>
      <rPr>
        <sz val="8"/>
        <color theme="9" tint="-0.249977111117893"/>
        <rFont val="Verdana"/>
        <family val="2"/>
      </rPr>
      <t>Individual calculation</t>
    </r>
    <r>
      <rPr>
        <sz val="8"/>
        <color theme="1"/>
        <rFont val="Verdana"/>
        <family val="2"/>
      </rPr>
      <t xml:space="preserve"> 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</si>
  <si>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/MJ</t>
    </r>
  </si>
  <si>
    <t>+</t>
  </si>
  <si>
    <t>+</t>
  </si>
  <si>
    <t>+</t>
  </si>
  <si>
    <t>+</t>
  </si>
  <si>
    <t>-</t>
  </si>
  <si>
    <t>-</t>
  </si>
  <si>
    <t>-</t>
  </si>
  <si>
    <t>=</t>
  </si>
  <si>
    <t>Disaggregated default value</t>
  </si>
  <si>
    <r>
      <t>Calculation of GHG emission</t>
    </r>
    <r>
      <rPr>
        <b/>
        <vertAlign val="superscript"/>
        <sz val="8"/>
        <color theme="1"/>
        <rFont val="Verdana"/>
        <family val="2"/>
      </rPr>
      <t>6)</t>
    </r>
    <r>
      <rPr>
        <b/>
        <sz val="8"/>
        <color theme="1"/>
        <rFont val="Verdana"/>
        <family val="2"/>
      </rPr>
      <t xml:space="preserve"> savings for electricity and/or heat production</t>
    </r>
  </si>
  <si>
    <r>
      <t>Electrical efficiency (η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</si>
  <si>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t>%</t>
  </si>
  <si>
    <r>
      <t>Heat efficiency (η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</si>
  <si>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t>%</t>
  </si>
  <si>
    <t>Produced electricity</t>
  </si>
  <si>
    <t>MJ</t>
  </si>
  <si>
    <r>
      <t>Fraction of exergy in the electricity (C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</si>
  <si>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t>%</t>
  </si>
  <si>
    <r>
      <t>Carnot efficiency (C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</si>
  <si>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t>%</t>
  </si>
  <si>
    <t>Produced heat</t>
  </si>
  <si>
    <t>MJ</t>
  </si>
  <si>
    <t>Indiv. Calc.</t>
  </si>
  <si>
    <t>Default value</t>
  </si>
  <si>
    <t xml:space="preserve"> </t>
  </si>
  <si>
    <t>GHG emission savings for electricity from biomass fuels (in electricity-only plants: 183 gCO2eq/MJ)</t>
  </si>
  <si>
    <t xml:space="preserve"> %</t>
  </si>
  <si>
    <t xml:space="preserve"> %</t>
  </si>
  <si>
    <t>GHG emission savings for heat from biomass fuels (in heat-only plants 80 gCO2eq/MJ)</t>
  </si>
  <si>
    <t xml:space="preserve"> %</t>
  </si>
  <si>
    <t xml:space="preserve"> %</t>
  </si>
  <si>
    <t xml:space="preserve">GHG emission savings for heat from biomass fuels (in heating plants in which a direct </t>
  </si>
  <si>
    <t xml:space="preserve"> %</t>
  </si>
  <si>
    <t xml:space="preserve"> %</t>
  </si>
  <si>
    <t>physical substitution of coal can be demonstrated: 124 gCO2eq/MJ)</t>
  </si>
  <si>
    <t xml:space="preserve">GHG emission savings for CHP from biomass fuels (for the electricity or mechanical energy coming </t>
  </si>
  <si>
    <t xml:space="preserve"> %</t>
  </si>
  <si>
    <t xml:space="preserve"> %</t>
  </si>
  <si>
    <t>from energy installations delivering useful heat together with electricity and/or mechanical energy: 183 gCO2eq/MJ)</t>
  </si>
  <si>
    <t xml:space="preserve">GHG emission savings for CHP from biomass fuels (for the useful heat coming from </t>
  </si>
  <si>
    <t xml:space="preserve"> %</t>
  </si>
  <si>
    <t xml:space="preserve"> %</t>
  </si>
  <si>
    <t>energy installations delivering heat together with electricity and/or mechanical energy: 80 gCO2eq/MJ)</t>
  </si>
  <si>
    <t>The biomass plant started physical production of electricity and/or heat from biomass fuels until 31 December 2020</t>
  </si>
  <si>
    <t>The biomass plant started physical production of electricity and/or heat from biomass fuels from 1 January 2021 until 31 December 2025</t>
  </si>
  <si>
    <t>The biomass plant started physical production of electricity and/or heat from biomass fuels from 1 January 2026</t>
  </si>
  <si>
    <r>
      <rPr>
        <b/>
        <sz val="7"/>
        <color theme="1"/>
        <rFont val="Verdana"/>
        <family val="2"/>
      </rPr>
      <t>Note:</t>
    </r>
    <r>
      <rPr>
        <sz val="7"/>
        <color theme="1"/>
        <rFont val="Verdana"/>
        <family val="2"/>
      </rPr>
      <t xml:space="preserve"> GHG emission savings shall be at least 70% for electricity, heating and cooling production from biomass fuels used in installations starting operation from 1 January 2021 until 31 December 2025,  and 80 % for installations starting operation from 1 January 2026.</t>
    </r>
  </si>
  <si>
    <t>List of countries</t>
  </si>
  <si>
    <t>Chain of custody option</t>
  </si>
  <si>
    <t>Checkbox</t>
  </si>
  <si>
    <t>Checkbox II</t>
  </si>
  <si>
    <t>Category</t>
  </si>
  <si>
    <t xml:space="preserve">GHG Calculation </t>
  </si>
  <si>
    <t>Afghanistan</t>
  </si>
  <si>
    <t>x</t>
  </si>
  <si>
    <t>Albania</t>
  </si>
  <si>
    <t>Identity preservation</t>
  </si>
  <si>
    <t>Algeria</t>
  </si>
  <si>
    <t>Andorra</t>
  </si>
  <si>
    <t>Angola</t>
  </si>
  <si>
    <t>Unit</t>
  </si>
  <si>
    <t>Antigua and Barbuda</t>
  </si>
  <si>
    <t>Argentina</t>
  </si>
  <si>
    <t>mt (metric tons)</t>
  </si>
  <si>
    <t>Armenia</t>
  </si>
  <si>
    <r>
      <t>m³ (CH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-equivalent)</t>
    </r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</si>
  <si>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</si>
  <si>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</si>
  <si>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</si>
  <si>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</si>
  <si>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</si>
  <si>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</si>
  <si>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</si>
  <si>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</si>
  <si>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</si>
  <si>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</si>
  <si>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</si>
  <si>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</si>
  <si>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</si>
  <si>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</si>
  <si>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</si>
  <si>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</si>
  <si>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</si>
  <si>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</si>
  <si>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</si>
  <si>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</si>
  <si>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</si>
  <si>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</si>
  <si>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</si>
  <si>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</si>
  <si>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</si>
  <si>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</si>
  <si>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</si>
  <si>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</si>
  <si>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</si>
  <si>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</si>
  <si>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</si>
  <si>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</si>
  <si>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</si>
  <si>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</si>
  <si>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</si>
  <si>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</si>
  <si>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</si>
  <si>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</si>
  <si>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</si>
  <si>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</si>
  <si>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</si>
  <si>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</si>
  <si>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</si>
  <si>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</si>
  <si>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</si>
  <si>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</si>
  <si>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</si>
  <si>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</si>
  <si>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</si>
  <si>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</si>
  <si>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</si>
  <si>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</si>
  <si>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</si>
  <si>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</si>
  <si>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</si>
  <si>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</si>
  <si>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</si>
  <si>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</si>
  <si>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</si>
  <si>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</si>
  <si>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</si>
  <si>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</si>
  <si>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</si>
  <si>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</si>
  <si>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</si>
  <si>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</si>
  <si>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</si>
  <si>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</si>
  <si>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</si>
  <si>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</si>
  <si>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</si>
  <si>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</si>
  <si>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</si>
  <si>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</si>
  <si>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</si>
  <si>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</si>
  <si>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</si>
  <si>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</si>
  <si>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</si>
  <si>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</si>
  <si>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</si>
  <si>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</si>
  <si>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</si>
  <si>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</si>
  <si>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</si>
  <si>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</si>
  <si>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</si>
  <si>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</si>
  <si>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</si>
  <si>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</si>
  <si>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</si>
  <si>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</si>
  <si>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</si>
  <si>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</si>
  <si>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</si>
  <si>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</si>
  <si>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</si>
  <si>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</si>
  <si>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</si>
  <si>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</si>
  <si>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</si>
  <si>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</si>
  <si>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</si>
  <si>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</si>
  <si>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</si>
  <si>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</si>
  <si>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</si>
  <si>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</si>
  <si>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</si>
  <si>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</si>
  <si>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</si>
  <si>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</si>
  <si>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</si>
  <si>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</si>
  <si>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</si>
  <si>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</si>
  <si>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</si>
  <si>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</si>
  <si>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</si>
  <si>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</si>
  <si>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</si>
  <si>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</si>
  <si>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</si>
  <si>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</si>
  <si>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</si>
  <si>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</si>
  <si>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</si>
  <si>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</si>
  <si>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</si>
  <si>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</si>
  <si>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</si>
  <si>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</si>
  <si>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</si>
  <si>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</si>
  <si>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</si>
  <si>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</si>
  <si>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</si>
  <si>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</si>
  <si>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</si>
  <si>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</si>
  <si>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</si>
  <si>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</si>
  <si>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</si>
  <si>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</si>
  <si>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</si>
  <si>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</si>
  <si>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</si>
  <si>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</si>
  <si>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</si>
  <si>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</si>
  <si>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</si>
  <si>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</si>
  <si>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</si>
  <si>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</si>
  <si>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</si>
  <si>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</si>
  <si>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</si>
  <si>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</si>
  <si>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</si>
  <si>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</si>
  <si>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</si>
  <si>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</si>
  <si>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</si>
  <si>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</si>
  <si>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</si>
  <si>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</si>
  <si>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</si>
  <si>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</si>
  <si>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</si>
  <si>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</si>
  <si>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</si>
  <si>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</si>
  <si>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</si>
  <si>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</si>
  <si>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</si>
  <si>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</si>
  <si>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</si>
  <si>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</si>
  <si>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</si>
  <si>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</si>
  <si>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</si>
  <si>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</si>
  <si>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</si>
  <si>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</si>
  <si>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</si>
  <si>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</si>
  <si>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</si>
  <si>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TT.MM.JJJJ</t>
  </si>
  <si>
    <t>Nachhaltigkeitsnachweis (NNW) für die Erzeugung von Wärme und/oder Strom (letzte Schnittstelle)</t>
  </si>
  <si>
    <t>Ort und Datum der 
Energieerzeugung:</t>
  </si>
  <si>
    <t>Straße, Nr.</t>
  </si>
  <si>
    <r>
      <t>Zertifizierungssystem: SURE</t>
    </r>
    <r>
      <rPr>
        <b/>
        <sz val="16"/>
        <color theme="1"/>
        <rFont val="Verdana"/>
        <family val="2"/>
      </rPr>
      <t>-EU</t>
    </r>
  </si>
  <si>
    <t>Forstbiomasse</t>
  </si>
  <si>
    <t>Landwirtschaftl. Biomasse</t>
  </si>
  <si>
    <t>Abfall &amp; Reststoffe</t>
  </si>
  <si>
    <t>Massenbilanzierung</t>
  </si>
  <si>
    <t>Bitte auswählen</t>
  </si>
  <si>
    <t>Menge</t>
  </si>
  <si>
    <t>Ja</t>
  </si>
  <si>
    <t>Nein</t>
  </si>
  <si>
    <t>Bezeichnung des Subventionsprogramm</t>
  </si>
  <si>
    <t xml:space="preserve">des Biomasse-Brennstoffs </t>
  </si>
  <si>
    <t>Informationen über Subventionen (z. B. für Biogas/Biomethan)</t>
  </si>
  <si>
    <r>
      <t>E</t>
    </r>
    <r>
      <rPr>
        <vertAlign val="subscript"/>
        <sz val="16"/>
        <color theme="1"/>
        <rFont val="Verdana"/>
        <family val="2"/>
      </rPr>
      <t>sca</t>
    </r>
  </si>
  <si>
    <r>
      <t>E</t>
    </r>
    <r>
      <rPr>
        <vertAlign val="subscript"/>
        <sz val="16"/>
        <color theme="1"/>
        <rFont val="Verdana"/>
        <family val="2"/>
      </rPr>
      <t>total</t>
    </r>
  </si>
  <si>
    <r>
      <t>Elektrischer Wirkungsgrad (η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</si>
  <si>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Wärmewirkungsgrad (η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</si>
  <si>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t xml:space="preserve">Anmerkung: </t>
  </si>
  <si>
    <t xml:space="preserve">          </t>
  </si>
  <si>
    <r>
      <t>THG-Emissionseinsparungen bei Strom aus Biomasse-Brennstoffen (nur Stromanlagen: 183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</si>
  <si>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r>
      <t>THG-Emissionseinsparungen bei Wärme aus Biomasse-Brennstoffen (in nur Wärmeanlagen 80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</si>
  <si>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t xml:space="preserve">THG-Emissionseinsparungen bei Wärme aus Biomasse-Brennstoffen (in Heizanlagen, in denen eine direkte </t>
  </si>
  <si>
    <t>THG-Emissionseinsparungen für KWK aus Biomasse-Brennstoffen (für Anlagen, die neben Strom und/oder</t>
  </si>
  <si>
    <r>
      <t>mechanischer Energie auch Nutzwärme liefern: 183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</si>
  <si>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r>
      <t>physische Substitution von Kohle nachgewiesen werden kann: 124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</si>
  <si>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t>THG-Emissionseinsparungen für KWK aus Biomasse-Brennstoffen (für Anlagen, die neben Nutzwärme</t>
  </si>
  <si>
    <r>
      <t>auch Strom und/oder mechanischer Energie liefern: 80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</si>
  <si>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t>Indiv. Berech.</t>
  </si>
  <si>
    <t>Die THG-Emmissionseinsparung für die Strom-, Wärme- und Kälteerzeugung aus Biomassebrennstoffen, müssen für Anlagen:
- die Biomasse-Brennstoffe nutzen und die nach dem 20. November 2023 in Betrieb genommen wurden, mindestens 80 % betragen
- mit einer Gesamtfeuerungswärmeleistung ≥ 10 MW, die Biomasse-Brennstoffe nutzen und zwischen dem 1. Januar 2021 und dem 20. November 2023 in Betrieb genommen wurden, mindestens 70 % bis zum 31. Dezember 2029 und mindestens 80 % bis zum 1. Januar 2030 betragen
- mit einer Gesamtfeuerungswärmeleistung von 10 MW oder weniger, die gasförmige Biomasse-Brennstoffe nutzen und zwischen dem 1. Januar 2021 und dem 20. November 2023 in Betrieb genommen wurden, mindestens 70 % bis sie 15 Jahre lang in Betrieb waren und mindestens 80 % nachdem sie 15 Jahre in Betrieb waren, betragen
- mit einer Gesamtfeuerungswärmeleistung ≥ 10 MW, die Biomasse-Brennstoffe nutzen und vor dem 1. Januar 2021 in Betrieb genommen wurden, mindestens 80 % nachdem sie 15 Jahren in Betrieb waren, frühestens ab dem 1. Januar 2026 und spätestens ab dem 31. Dezember 2029, betragen
- mit einer Gesamtfeuerungswärmeleistung von 10 MW oder weniger, die gasförmige Biomasse-Brennstoffe nutzen und vor dem 1. Januar 2021 in Betrieb genommen wurden, mindestens 80 % nachdem sie 15 Jahre in Betrieb waren und frühestens ab dem 1. Januar 2026, betragen</t>
  </si>
  <si>
    <r>
      <rPr>
        <vertAlign val="superscript"/>
        <sz val="14"/>
        <color rgb="FF000000"/>
        <rFont val="Verdana"/>
        <family val="2"/>
      </rPr>
      <t>1)</t>
    </r>
    <r>
      <rPr>
        <sz val="14"/>
        <color indexed="8"/>
        <rFont val="Verdana"/>
        <family val="2"/>
      </rPr>
      <t xml:space="preserve"> Anwendbar für Biomasse aus der Landwirtschaft, Aquakultur, Fischerei und Forstwirtschaft einschließlich Rückstände aus der Landwirtschaft, Aquakultur, Fischerei und Forstwirtschaft</t>
    </r>
  </si>
  <si>
    <r>
      <rPr>
        <vertAlign val="superscript"/>
        <sz val="14"/>
        <color rgb="FF000000"/>
        <rFont val="Verdana"/>
        <family val="2"/>
      </rPr>
      <t>3)</t>
    </r>
    <r>
      <rPr>
        <sz val="14"/>
        <color indexed="8"/>
        <rFont val="Verdana"/>
        <family val="2"/>
      </rPr>
      <t xml:space="preserve"> Gemäß der in den Anhängen V und VI der geänderten Richtlinie (EU) 2018/2001 festgelegten Methodik</t>
    </r>
  </si>
  <si>
    <r>
      <rPr>
        <vertAlign val="superscript"/>
        <sz val="14"/>
        <color rgb="FF000000"/>
        <rFont val="Verdana"/>
        <family val="2"/>
      </rPr>
      <t>4)</t>
    </r>
    <r>
      <rPr>
        <sz val="14"/>
        <color indexed="8"/>
        <rFont val="Verdana"/>
        <family val="2"/>
      </rPr>
      <t xml:space="preserve"> Aus dem Dokument „Nachhaltigkeitsnachweis (NNW) für die Lieferung von Biogas/Biomethan“ Absatz „Gasinformationen zum Treibhausgas“ 1) Saldierung</t>
    </r>
  </si>
  <si>
    <r>
      <rPr>
        <vertAlign val="superscript"/>
        <sz val="14"/>
        <color rgb="FF000000"/>
        <rFont val="Verdana"/>
        <family val="2"/>
      </rPr>
      <t>5)</t>
    </r>
    <r>
      <rPr>
        <sz val="14"/>
        <color indexed="8"/>
        <rFont val="Verdana"/>
        <family val="2"/>
      </rPr>
      <t xml:space="preserve"> Die Einsparung wird automatisch auf Basis des Vergleichssystems fossiler Brennstoffe gemäß geänderter Richtlinie (EU) 2018/2001 berechnet: (EF – EB)/EF, wobei EB = Gesamtemissionen aus Biomasse-Brennstoffen und EF = Gesamtemissionen des fossilen Komparators</t>
    </r>
  </si>
  <si>
    <t>Die Biomasseanlage hat vom 1. Januar 2021 bis zum 20. November 2023 mit der physischen Erzeugung von Strom und/oder Wärme aus Biomasse-Brennstoffen begonnen.</t>
  </si>
  <si>
    <t>begonnen.</t>
  </si>
  <si>
    <t>Die Biomasseanlage hat bis zum 31. Dezember 2020 mit der physischen Erzeugung von Strom und/oder Wärme aus Biomasse-Brennstoffen</t>
  </si>
  <si>
    <r>
      <t>Berechnung der THG</t>
    </r>
    <r>
      <rPr>
        <b/>
        <vertAlign val="superscript"/>
        <sz val="16"/>
        <color theme="1"/>
        <rFont val="Verdana"/>
        <family val="2"/>
      </rPr>
      <t>5)</t>
    </r>
    <r>
      <rPr>
        <b/>
        <sz val="16"/>
        <color theme="1"/>
        <rFont val="Verdana"/>
        <family val="2"/>
      </rPr>
      <t xml:space="preserve"> Einsparungen bei der Strom- und/oder Wärmeerzeugung</t>
    </r>
  </si>
  <si>
    <r>
      <t>g CO</t>
    </r>
    <r>
      <rPr>
        <vertAlign val="subscript"/>
        <sz val="14"/>
        <color theme="1"/>
        <rFont val="Verdana"/>
        <family val="2"/>
      </rPr>
      <t>2eq</t>
    </r>
    <r>
      <rPr>
        <sz val="14"/>
        <color theme="1"/>
        <rFont val="Verdana"/>
        <family val="2"/>
      </rPr>
      <t>/MJ</t>
    </r>
  </si>
  <si>
    <r>
      <rPr>
        <b/>
        <sz val="16"/>
        <color theme="7" tint="-0.249977111117893"/>
        <rFont val="Verdana"/>
        <family val="2"/>
      </rPr>
      <t>Gesamtstandardwert für</t>
    </r>
    <r>
      <rPr>
        <sz val="16"/>
        <color theme="1"/>
        <rFont val="Verdana"/>
        <family val="2"/>
      </rPr>
      <t xml:space="preserve"> </t>
    </r>
    <r>
      <rPr>
        <b/>
        <sz val="16"/>
        <color theme="7" tint="-0.249977111117893"/>
        <rFont val="Verdana"/>
        <family val="2"/>
      </rPr>
      <t>Biomasse-Brennstoffe</t>
    </r>
    <r>
      <rPr>
        <sz val="16"/>
        <color theme="1"/>
        <rFont val="Verdana"/>
        <family val="2"/>
      </rPr>
      <t xml:space="preserve"> gemäß Anhang VI der geänderten Richtlinie (EU) 2018/2001</t>
    </r>
  </si>
  <si>
    <r>
      <t xml:space="preserve">Informationen über die Treibhausgasberechnung (falls zutreffend) </t>
    </r>
    <r>
      <rPr>
        <b/>
        <vertAlign val="superscript"/>
        <sz val="18"/>
        <color theme="0"/>
        <rFont val="Verdana"/>
        <family val="2"/>
      </rPr>
      <t>3)</t>
    </r>
  </si>
  <si>
    <r>
      <t>E</t>
    </r>
    <r>
      <rPr>
        <vertAlign val="subscript"/>
        <sz val="16"/>
        <color theme="1"/>
        <rFont val="Verdana"/>
        <family val="2"/>
      </rPr>
      <t>total,n</t>
    </r>
    <r>
      <rPr>
        <vertAlign val="superscript"/>
        <sz val="16"/>
        <color theme="1"/>
        <rFont val="Verdana"/>
        <family val="2"/>
      </rPr>
      <t>4)</t>
    </r>
  </si>
  <si>
    <t>Gibt es bereits Subventionen, die das Material erhalten hat?</t>
  </si>
  <si>
    <r>
      <rPr>
        <b/>
        <sz val="16"/>
        <color theme="2" tint="-0.499984740745262"/>
        <rFont val="Verdana"/>
        <family val="2"/>
      </rPr>
      <t>Gesamtstandardwert für die W &amp; S-Produktion</t>
    </r>
    <r>
      <rPr>
        <sz val="16"/>
        <color theme="1"/>
        <rFont val="Verdana"/>
        <family val="2"/>
      </rPr>
      <t xml:space="preserve"> gemäß Anhang VI der geänderten Richtlinie (EU) 2018/2001</t>
    </r>
  </si>
  <si>
    <t>Nachhaltigkeitskriterien der Biomasse gemäß Artikel 29 der geänderten Richtlinie (EU) 2018/2001 (RED III)</t>
  </si>
  <si>
    <r>
      <t xml:space="preserve">Das Material entspricht den Nachhaltigkeitskriterien gemäß Artikel 29 Absätze 2 bis 7 der geänderten Richtlinie (EU) 2018/2001 </t>
    </r>
    <r>
      <rPr>
        <vertAlign val="superscript"/>
        <sz val="16"/>
        <color theme="1"/>
        <rFont val="Verdana"/>
        <family val="2"/>
      </rPr>
      <t>1)</t>
    </r>
  </si>
  <si>
    <r>
      <t xml:space="preserve">Die Nachhaltigkeitskriterien gemäß Artikel 29 Absätze 2 bis 7 der geänderten Richtlinie (EU) 2018/2001 wurden nicht berücksichtigt </t>
    </r>
    <r>
      <rPr>
        <vertAlign val="superscript"/>
        <sz val="16"/>
        <color theme="1"/>
        <rFont val="Verdana"/>
        <family val="2"/>
      </rPr>
      <t>2)</t>
    </r>
  </si>
  <si>
    <r>
      <t xml:space="preserve">Die erzeugte Wärme/Strom entsprechen den THG-Einsparkriterien gemäß Art. 29 Absatz 10 der geänderten Richtlinie (EU) 2018/2001 </t>
    </r>
    <r>
      <rPr>
        <vertAlign val="superscript"/>
        <sz val="16"/>
        <color theme="1"/>
        <rFont val="Verdana"/>
        <family val="2"/>
      </rPr>
      <t>3)</t>
    </r>
  </si>
  <si>
    <r>
      <t xml:space="preserve">Der erzeugte Strom entspricht den Effizienzkriterien gemäß Artikel 29 Absatz 11 der geänderten Richtlinie (EU) 2018/2001 </t>
    </r>
    <r>
      <rPr>
        <vertAlign val="superscript"/>
        <sz val="16"/>
        <color theme="1"/>
        <rFont val="Verdana"/>
        <family val="2"/>
      </rPr>
      <t>4)</t>
    </r>
  </si>
  <si>
    <t>Biomasse zur Erzeugung von Wärme oder Strom</t>
  </si>
  <si>
    <t>Erzeugte Wärme oder Strom</t>
  </si>
  <si>
    <t>Produktionsland</t>
  </si>
  <si>
    <t>Herkunftsland 
(des Rohstoffs)</t>
  </si>
  <si>
    <t>Für Biomasse-Brennstoffe gemäß der geänderten Erneuerbare-Energien-Richtlinie (EU) 2018/2001 (RED III)</t>
  </si>
  <si>
    <t>Rückverfolgbarkeit</t>
  </si>
  <si>
    <t>v3.0</t>
  </si>
  <si>
    <t>Eindeutige Kennziffer des NNW:</t>
  </si>
  <si>
    <r>
      <rPr>
        <vertAlign val="superscript"/>
        <sz val="14"/>
        <color rgb="FF000000"/>
        <rFont val="Verdana"/>
        <family val="2"/>
      </rPr>
      <t>2)</t>
    </r>
    <r>
      <rPr>
        <sz val="14"/>
        <color indexed="8"/>
        <rFont val="Verdana"/>
        <family val="2"/>
      </rPr>
      <t xml:space="preserve"> Anwendbar für Abfälle und Reststoffe, die nicht aus der Landwirtschaft, Aquakultur, Fischerei und Forstwirtschaft stammen</t>
    </r>
  </si>
  <si>
    <t>nicht zutreffend</t>
  </si>
  <si>
    <t>Die Biomasseanlage hat  nach dem 20. November 2023 mit der physischen Erzeugung von Strom und/oder Wärme aus Biomasse-Brennstoffen begonnen.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</si>
</sst>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7" formatCode="#,##0_ ;\-#,##0\ "/>
    <numFmt numFmtId="168" formatCode="0.0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20"/>
      <color theme="0"/>
      <name val="Verdana"/>
      <family val="2"/>
    </font>
    <font>
      <b/>
      <sz val="12"/>
      <color theme="1"/>
      <name val="Calibri"/>
      <family val="2"/>
      <scheme val="minor"/>
    </font>
    <font>
      <sz val="20"/>
      <color theme="0"/>
      <name val="Verdana"/>
      <family val="2"/>
    </font>
    <font>
      <sz val="13"/>
      <color theme="1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  <font>
      <sz val="16"/>
      <color theme="1"/>
      <name val="Verdana"/>
      <family val="2"/>
    </font>
    <font>
      <vertAlign val="superscript"/>
      <sz val="16"/>
      <color theme="1"/>
      <name val="Verdana"/>
      <family val="2"/>
    </font>
    <font>
      <sz val="16"/>
      <color indexed="8"/>
      <name val="Verdana"/>
      <family val="2"/>
    </font>
    <font>
      <b/>
      <vertAlign val="superscript"/>
      <sz val="16"/>
      <color theme="1"/>
      <name val="Verdana"/>
      <family val="2"/>
    </font>
    <font>
      <sz val="18"/>
      <color theme="0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4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4"/>
      <name val="Verdana"/>
      <family val="2"/>
    </font>
    <font>
      <i/>
      <sz val="16"/>
      <color theme="1"/>
      <name val="Verdana"/>
      <family val="2"/>
    </font>
    <font>
      <vertAlign val="subscript"/>
      <sz val="11"/>
      <color theme="1"/>
      <name val="Calibri"/>
      <family val="2"/>
      <scheme val="minor"/>
    </font>
    <font>
      <b/>
      <sz val="16"/>
      <color theme="7" tint="-0.249977111117893"/>
      <name val="Verdana"/>
      <family val="2"/>
    </font>
    <font>
      <b/>
      <sz val="16"/>
      <color theme="8" tint="-0.249977111117893"/>
      <name val="Verdana"/>
      <family val="2"/>
    </font>
    <font>
      <sz val="16"/>
      <color theme="9" tint="-0.249977111117893"/>
      <name val="Verdana"/>
      <family val="2"/>
    </font>
    <font>
      <sz val="16"/>
      <color rgb="FF0068B4"/>
      <name val="Verdana"/>
      <family val="2"/>
    </font>
    <font>
      <b/>
      <sz val="16"/>
      <color theme="2" tint="-0.499984740745262"/>
      <name val="Verdana"/>
      <family val="2"/>
    </font>
    <font>
      <vertAlign val="subscript"/>
      <sz val="14"/>
      <color theme="1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sz val="11"/>
      <color rgb="FF7030A0"/>
      <name val="Calibri"/>
      <family val="2"/>
      <scheme val="minor"/>
    </font>
    <font>
      <b/>
      <vertAlign val="superscript"/>
      <sz val="18"/>
      <color theme="0"/>
      <name val="Verdana"/>
      <family val="2"/>
    </font>
    <font>
      <sz val="16"/>
      <color rgb="FFFDEFE9"/>
      <name val="Verdana"/>
      <family val="2"/>
    </font>
    <font>
      <sz val="8"/>
      <name val="Calibri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5"/>
      <color theme="0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Calibri"/>
      <family val="2"/>
      <scheme val="minor"/>
    </font>
    <font>
      <vertAlign val="superscript"/>
      <sz val="10"/>
      <color theme="1"/>
      <name val="Verdana"/>
      <family val="2"/>
    </font>
    <font>
      <b/>
      <vertAlign val="superscript"/>
      <sz val="14"/>
      <color theme="0"/>
      <name val="Verdana"/>
      <family val="2"/>
    </font>
    <font>
      <sz val="8"/>
      <color theme="1"/>
      <name val="Verdana"/>
      <family val="2"/>
    </font>
    <font>
      <b/>
      <sz val="8"/>
      <color theme="2" tint="-0.499984740745262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theme="8" tint="-0.249977111117893"/>
      <name val="Verdana"/>
      <family val="2"/>
    </font>
    <font>
      <sz val="8"/>
      <color theme="9" tint="-0.249977111117893"/>
      <name val="Verdana"/>
      <family val="2"/>
    </font>
    <font>
      <b/>
      <sz val="8"/>
      <color theme="9" tint="-0.249977111117893"/>
      <name val="Verdana"/>
      <family val="2"/>
    </font>
    <font>
      <sz val="8"/>
      <color theme="9" tint="-0.249977111117893"/>
      <name val="Calibri"/>
      <family val="2"/>
      <scheme val="minor"/>
    </font>
    <font>
      <vertAlign val="subscript"/>
      <sz val="8"/>
      <color theme="1"/>
      <name val="Verdana"/>
      <family val="2"/>
    </font>
    <font>
      <sz val="8"/>
      <color rgb="FF0068B4"/>
      <name val="Verdana"/>
      <family val="2"/>
    </font>
    <font>
      <sz val="8"/>
      <color rgb="FFFDEFE9"/>
      <name val="Verdana"/>
      <family val="2"/>
    </font>
    <font>
      <b/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7"/>
      <color theme="9" tint="-0.249977111117893"/>
      <name val="Verdana"/>
      <family val="2"/>
    </font>
    <font>
      <sz val="7"/>
      <color theme="1"/>
      <name val="Calibri"/>
      <family val="2"/>
      <scheme val="minor"/>
    </font>
    <font>
      <b/>
      <sz val="7"/>
      <color rgb="FF7030A0"/>
      <name val="Verdana"/>
      <family val="2"/>
    </font>
    <font>
      <sz val="7"/>
      <color rgb="FF7030A0"/>
      <name val="Calibri"/>
      <family val="2"/>
      <scheme val="minor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0"/>
      <color theme="1"/>
      <name val="Verdana"/>
      <family val="2"/>
    </font>
    <font>
      <vertAlign val="subscript"/>
      <sz val="16"/>
      <color theme="1"/>
      <name val="Verdana"/>
      <family val="2"/>
    </font>
    <font>
      <sz val="9"/>
      <color rgb="FFA5A5A5"/>
      <name val="Verdana"/>
      <family val="2"/>
    </font>
    <font>
      <b/>
      <sz val="14"/>
      <color theme="1"/>
      <name val="Verdana"/>
      <family val="2"/>
    </font>
    <font>
      <vertAlign val="superscript"/>
      <sz val="14"/>
      <color rgb="FF000000"/>
      <name val="Verdana"/>
      <family val="2"/>
    </font>
    <font>
      <b/>
      <sz val="24"/>
      <color theme="9" tint="-0.249977111117893"/>
      <name val="Verdana"/>
      <family val="2"/>
    </font>
    <font>
      <sz val="24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511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3B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FFA"/>
        <bgColor indexed="64"/>
      </patternFill>
    </fill>
  </fills>
  <borders count="9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/>
      <right style="thin">
        <color rgb="FF00666A"/>
      </right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/>
      <right style="thin">
        <color rgb="FF00666A"/>
      </right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00666A"/>
      </right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/>
      <right style="thin">
        <color rgb="FF00666A"/>
      </right>
      <top style="thin">
        <color theme="0"/>
      </top>
      <bottom style="thin">
        <color theme="0"/>
      </bottom>
      <diagonal/>
    </border>
    <border>
      <left style="thin">
        <color rgb="FF00666A"/>
      </left>
      <right/>
      <top/>
      <bottom style="thin">
        <color theme="0" tint="-0.14999847407452621"/>
      </bottom>
      <diagonal/>
    </border>
    <border>
      <left/>
      <right style="thin">
        <color rgb="FF00666A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666A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/>
      <top style="thin">
        <color theme="0" tint="-0.24994659260841701"/>
      </top>
      <bottom/>
      <diagonal/>
    </border>
    <border>
      <left style="thin">
        <color theme="1"/>
      </left>
      <right/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BFBFB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rgb="FFBFBFBF"/>
      </bottom>
      <diagonal/>
    </border>
    <border>
      <left/>
      <right/>
      <top style="thin">
        <color theme="0" tint="-0.14996795556505021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53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/>
    <xf numFmtId="0" fontId="6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6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/>
    <xf numFmtId="0" fontId="5" fillId="0" borderId="0" xfId="0" applyFont="1" applyAlignment="1">
      <alignment horizontal="center" vertical="center"/>
    </xf>
    <xf numFmtId="164" fontId="16" fillId="0" borderId="0" xfId="1" applyFont="1" applyProtection="1">
      <protection locked="0"/>
    </xf>
    <xf numFmtId="164" fontId="18" fillId="0" borderId="0" xfId="1" applyFont="1" applyAlignment="1" applyProtection="1">
      <alignment vertical="center"/>
      <protection locked="0"/>
    </xf>
    <xf numFmtId="0" fontId="3" fillId="9" borderId="6" xfId="0" applyFont="1" applyFill="1" applyBorder="1" applyAlignment="1" applyProtection="1">
      <alignment horizontal="center"/>
      <protection locked="0"/>
    </xf>
    <xf numFmtId="0" fontId="16" fillId="5" borderId="0" xfId="0" applyFont="1" applyFill="1"/>
    <xf numFmtId="0" fontId="16" fillId="5" borderId="0" xfId="0" applyFont="1" applyFill="1" applyAlignment="1">
      <alignment vertical="center"/>
    </xf>
    <xf numFmtId="0" fontId="16" fillId="5" borderId="29" xfId="0" applyFont="1" applyFill="1" applyBorder="1" applyAlignment="1">
      <alignment vertical="center"/>
    </xf>
    <xf numFmtId="0" fontId="16" fillId="5" borderId="28" xfId="0" applyFont="1" applyFill="1" applyBorder="1"/>
    <xf numFmtId="0" fontId="16" fillId="5" borderId="29" xfId="0" applyFont="1" applyFill="1" applyBorder="1"/>
    <xf numFmtId="0" fontId="5" fillId="5" borderId="29" xfId="0" applyFont="1" applyFill="1" applyBorder="1"/>
    <xf numFmtId="164" fontId="16" fillId="5" borderId="0" xfId="1" applyFont="1" applyFill="1" applyBorder="1" applyProtection="1"/>
    <xf numFmtId="164" fontId="16" fillId="5" borderId="0" xfId="1" applyFont="1" applyFill="1" applyBorder="1" applyAlignment="1" applyProtection="1">
      <alignment vertical="center"/>
    </xf>
    <xf numFmtId="164" fontId="16" fillId="5" borderId="29" xfId="1" applyFont="1" applyFill="1" applyBorder="1" applyProtection="1"/>
    <xf numFmtId="0" fontId="16" fillId="5" borderId="0" xfId="0" applyFont="1" applyFill="1" applyAlignment="1">
      <alignment horizontal="left"/>
    </xf>
    <xf numFmtId="0" fontId="4" fillId="5" borderId="0" xfId="0" applyFont="1" applyFill="1"/>
    <xf numFmtId="0" fontId="16" fillId="5" borderId="28" xfId="0" applyFont="1" applyFill="1" applyBorder="1" applyAlignment="1">
      <alignment vertical="center"/>
    </xf>
    <xf numFmtId="0" fontId="16" fillId="5" borderId="29" xfId="0" applyFont="1" applyFill="1" applyBorder="1" applyAlignment="1">
      <alignment vertical="top"/>
    </xf>
    <xf numFmtId="0" fontId="20" fillId="4" borderId="2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3" fillId="5" borderId="29" xfId="0" applyFont="1" applyFill="1" applyBorder="1"/>
    <xf numFmtId="0" fontId="23" fillId="5" borderId="0" xfId="0" applyFont="1" applyFill="1" applyAlignment="1">
      <alignment vertical="center"/>
    </xf>
    <xf numFmtId="0" fontId="4" fillId="5" borderId="28" xfId="0" applyFont="1" applyFill="1" applyBorder="1"/>
    <xf numFmtId="0" fontId="26" fillId="5" borderId="16" xfId="0" applyFont="1" applyFill="1" applyBorder="1" applyAlignment="1">
      <alignment horizontal="left" vertical="center" wrapText="1"/>
    </xf>
    <xf numFmtId="0" fontId="47" fillId="5" borderId="0" xfId="0" applyFont="1" applyFill="1" applyAlignment="1">
      <alignment vertical="center"/>
    </xf>
    <xf numFmtId="0" fontId="7" fillId="5" borderId="28" xfId="0" applyFont="1" applyFill="1" applyBorder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7" fillId="5" borderId="0" xfId="0" applyFont="1" applyFill="1" applyAlignment="1">
      <alignment vertical="top"/>
    </xf>
    <xf numFmtId="0" fontId="47" fillId="5" borderId="28" xfId="0" applyFont="1" applyFill="1" applyBorder="1" applyAlignment="1">
      <alignment vertical="center"/>
    </xf>
    <xf numFmtId="164" fontId="7" fillId="5" borderId="28" xfId="1" applyFont="1" applyFill="1" applyBorder="1" applyProtection="1"/>
    <xf numFmtId="164" fontId="7" fillId="5" borderId="0" xfId="1" applyFont="1" applyFill="1" applyBorder="1" applyProtection="1"/>
    <xf numFmtId="164" fontId="7" fillId="5" borderId="0" xfId="1" applyFont="1" applyFill="1" applyBorder="1" applyAlignment="1" applyProtection="1">
      <alignment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vertical="top"/>
    </xf>
    <xf numFmtId="0" fontId="7" fillId="5" borderId="28" xfId="0" applyFont="1" applyFill="1" applyBorder="1" applyAlignment="1">
      <alignment vertical="center"/>
    </xf>
    <xf numFmtId="0" fontId="7" fillId="5" borderId="0" xfId="0" applyFont="1" applyFill="1" applyAlignment="1" applyProtection="1">
      <alignment vertical="center"/>
      <protection locked="0"/>
    </xf>
    <xf numFmtId="0" fontId="41" fillId="4" borderId="36" xfId="0" applyFont="1" applyFill="1" applyBorder="1" applyAlignment="1">
      <alignment vertical="center"/>
    </xf>
    <xf numFmtId="0" fontId="42" fillId="4" borderId="36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23" fillId="5" borderId="29" xfId="0" applyFont="1" applyFill="1" applyBorder="1" applyAlignment="1">
      <alignment vertical="center"/>
    </xf>
    <xf numFmtId="0" fontId="47" fillId="5" borderId="29" xfId="0" applyFont="1" applyFill="1" applyBorder="1" applyAlignment="1">
      <alignment vertical="center"/>
    </xf>
    <xf numFmtId="0" fontId="47" fillId="5" borderId="28" xfId="0" applyFont="1" applyFill="1" applyBorder="1" applyAlignment="1">
      <alignment vertical="top"/>
    </xf>
    <xf numFmtId="0" fontId="53" fillId="5" borderId="28" xfId="0" applyFont="1" applyFill="1" applyBorder="1"/>
    <xf numFmtId="0" fontId="53" fillId="5" borderId="0" xfId="0" applyFont="1" applyFill="1"/>
    <xf numFmtId="0" fontId="53" fillId="5" borderId="0" xfId="0" applyFont="1" applyFill="1" applyAlignment="1">
      <alignment vertical="center"/>
    </xf>
    <xf numFmtId="0" fontId="53" fillId="5" borderId="29" xfId="0" applyFont="1" applyFill="1" applyBorder="1"/>
    <xf numFmtId="0" fontId="53" fillId="5" borderId="0" xfId="0" applyFont="1" applyFill="1" applyAlignment="1">
      <alignment horizontal="left"/>
    </xf>
    <xf numFmtId="0" fontId="56" fillId="9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Alignment="1">
      <alignment horizontal="right"/>
    </xf>
    <xf numFmtId="0" fontId="53" fillId="6" borderId="6" xfId="0" applyFont="1" applyFill="1" applyBorder="1" applyAlignment="1" applyProtection="1">
      <alignment horizontal="center"/>
      <protection locked="0"/>
    </xf>
    <xf numFmtId="0" fontId="58" fillId="5" borderId="0" xfId="0" applyFont="1" applyFill="1"/>
    <xf numFmtId="0" fontId="53" fillId="5" borderId="28" xfId="0" applyFont="1" applyFill="1" applyBorder="1" applyAlignment="1">
      <alignment horizontal="right" vertical="top"/>
    </xf>
    <xf numFmtId="0" fontId="53" fillId="5" borderId="0" xfId="0" applyFont="1" applyFill="1" applyAlignment="1">
      <alignment horizontal="center" vertical="top"/>
    </xf>
    <xf numFmtId="0" fontId="53" fillId="5" borderId="0" xfId="0" applyFont="1" applyFill="1" applyAlignment="1">
      <alignment horizontal="left" vertical="top"/>
    </xf>
    <xf numFmtId="0" fontId="53" fillId="8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Alignment="1">
      <alignment horizontal="center"/>
    </xf>
    <xf numFmtId="0" fontId="63" fillId="5" borderId="0" xfId="0" applyFont="1" applyFill="1"/>
    <xf numFmtId="0" fontId="53" fillId="7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Protection="1">
      <protection locked="0"/>
    </xf>
    <xf numFmtId="0" fontId="53" fillId="5" borderId="0" xfId="0" applyFont="1" applyFill="1" applyProtection="1">
      <protection hidden="1"/>
    </xf>
    <xf numFmtId="0" fontId="64" fillId="5" borderId="0" xfId="0" applyFont="1" applyFill="1" applyProtection="1">
      <protection locked="0" hidden="1"/>
    </xf>
    <xf numFmtId="0" fontId="56" fillId="5" borderId="28" xfId="0" applyFont="1" applyFill="1" applyBorder="1"/>
    <xf numFmtId="0" fontId="53" fillId="5" borderId="28" xfId="0" applyFont="1" applyFill="1" applyBorder="1" applyAlignment="1">
      <alignment vertical="center"/>
    </xf>
    <xf numFmtId="0" fontId="53" fillId="5" borderId="1" xfId="0" applyFont="1" applyFill="1" applyBorder="1" applyAlignment="1">
      <alignment vertical="center"/>
    </xf>
    <xf numFmtId="0" fontId="53" fillId="5" borderId="29" xfId="0" applyFont="1" applyFill="1" applyBorder="1" applyAlignment="1">
      <alignment vertical="center"/>
    </xf>
    <xf numFmtId="0" fontId="66" fillId="5" borderId="38" xfId="0" applyFont="1" applyFill="1" applyBorder="1" applyAlignment="1">
      <alignment horizontal="left" vertical="center" wrapText="1"/>
    </xf>
    <xf numFmtId="0" fontId="66" fillId="5" borderId="16" xfId="0" applyFont="1" applyFill="1" applyBorder="1" applyAlignment="1">
      <alignment horizontal="left" vertical="center" wrapText="1"/>
    </xf>
    <xf numFmtId="0" fontId="53" fillId="5" borderId="16" xfId="0" applyFont="1" applyFill="1" applyBorder="1"/>
    <xf numFmtId="0" fontId="53" fillId="5" borderId="39" xfId="0" applyFont="1" applyFill="1" applyBorder="1"/>
    <xf numFmtId="0" fontId="47" fillId="5" borderId="28" xfId="0" applyFont="1" applyFill="1" applyBorder="1"/>
    <xf numFmtId="0" fontId="47" fillId="5" borderId="0" xfId="0" applyFont="1" applyFill="1" applyAlignment="1">
      <alignment horizontal="center"/>
    </xf>
    <xf numFmtId="0" fontId="47" fillId="5" borderId="0" xfId="0" applyFont="1" applyFill="1"/>
    <xf numFmtId="0" fontId="47" fillId="5" borderId="0" xfId="0" applyFont="1" applyFill="1" applyAlignment="1" applyProtection="1">
      <alignment vertical="center"/>
      <protection locked="0"/>
    </xf>
    <xf numFmtId="0" fontId="47" fillId="5" borderId="28" xfId="0" applyFont="1" applyFill="1" applyBorder="1" applyAlignment="1">
      <alignment horizontal="center" wrapText="1"/>
    </xf>
    <xf numFmtId="0" fontId="47" fillId="5" borderId="0" xfId="0" applyFont="1" applyFill="1" applyAlignment="1">
      <alignment horizontal="center" wrapText="1"/>
    </xf>
    <xf numFmtId="0" fontId="47" fillId="5" borderId="0" xfId="0" applyFont="1" applyFill="1" applyAlignment="1">
      <alignment horizontal="center" vertical="center" wrapText="1"/>
    </xf>
    <xf numFmtId="0" fontId="47" fillId="5" borderId="28" xfId="0" applyFont="1" applyFill="1" applyBorder="1" applyAlignment="1">
      <alignment vertical="center" wrapText="1"/>
    </xf>
    <xf numFmtId="0" fontId="47" fillId="5" borderId="0" xfId="0" applyFont="1" applyFill="1" applyAlignment="1">
      <alignment vertical="center" wrapText="1"/>
    </xf>
    <xf numFmtId="0" fontId="47" fillId="5" borderId="0" xfId="0" applyFont="1" applyFill="1" applyAlignment="1">
      <alignment horizontal="left" vertical="center"/>
    </xf>
    <xf numFmtId="0" fontId="53" fillId="5" borderId="0" xfId="0" applyFont="1" applyFill="1" applyAlignment="1">
      <alignment horizontal="center" vertical="center"/>
    </xf>
    <xf numFmtId="0" fontId="16" fillId="10" borderId="0" xfId="0" applyFont="1" applyFill="1"/>
    <xf numFmtId="0" fontId="16" fillId="10" borderId="0" xfId="0" applyFont="1" applyFill="1" applyAlignment="1">
      <alignment vertical="center"/>
    </xf>
    <xf numFmtId="0" fontId="16" fillId="10" borderId="29" xfId="0" applyFont="1" applyFill="1" applyBorder="1" applyAlignment="1">
      <alignment vertical="center"/>
    </xf>
    <xf numFmtId="0" fontId="16" fillId="10" borderId="29" xfId="0" applyFont="1" applyFill="1" applyBorder="1"/>
    <xf numFmtId="0" fontId="5" fillId="10" borderId="29" xfId="0" applyFont="1" applyFill="1" applyBorder="1"/>
    <xf numFmtId="0" fontId="16" fillId="10" borderId="28" xfId="0" applyFont="1" applyFill="1" applyBorder="1"/>
    <xf numFmtId="164" fontId="16" fillId="10" borderId="28" xfId="1" applyFont="1" applyFill="1" applyBorder="1" applyProtection="1"/>
    <xf numFmtId="164" fontId="16" fillId="10" borderId="0" xfId="1" applyFont="1" applyFill="1" applyBorder="1" applyProtection="1"/>
    <xf numFmtId="164" fontId="16" fillId="10" borderId="29" xfId="1" applyFont="1" applyFill="1" applyBorder="1" applyProtection="1"/>
    <xf numFmtId="0" fontId="4" fillId="10" borderId="0" xfId="0" applyFont="1" applyFill="1"/>
    <xf numFmtId="0" fontId="16" fillId="10" borderId="0" xfId="0" applyFont="1" applyFill="1" applyAlignment="1">
      <alignment horizontal="left"/>
    </xf>
    <xf numFmtId="0" fontId="16" fillId="10" borderId="28" xfId="0" applyFont="1" applyFill="1" applyBorder="1" applyAlignment="1">
      <alignment vertical="center"/>
    </xf>
    <xf numFmtId="0" fontId="16" fillId="10" borderId="0" xfId="0" applyFont="1" applyFill="1" applyAlignment="1" applyProtection="1">
      <alignment vertical="center"/>
      <protection locked="0"/>
    </xf>
    <xf numFmtId="0" fontId="16" fillId="10" borderId="29" xfId="0" applyFont="1" applyFill="1" applyBorder="1" applyAlignment="1">
      <alignment vertical="top"/>
    </xf>
    <xf numFmtId="0" fontId="15" fillId="10" borderId="36" xfId="0" applyFont="1" applyFill="1" applyBorder="1" applyAlignment="1">
      <alignment vertical="center"/>
    </xf>
    <xf numFmtId="0" fontId="20" fillId="10" borderId="2" xfId="0" applyFont="1" applyFill="1" applyBorder="1" applyAlignment="1">
      <alignment vertical="center"/>
    </xf>
    <xf numFmtId="0" fontId="21" fillId="10" borderId="2" xfId="0" applyFont="1" applyFill="1" applyBorder="1" applyAlignment="1">
      <alignment vertical="center"/>
    </xf>
    <xf numFmtId="0" fontId="21" fillId="10" borderId="37" xfId="0" applyFont="1" applyFill="1" applyBorder="1" applyAlignment="1">
      <alignment vertical="center"/>
    </xf>
    <xf numFmtId="0" fontId="16" fillId="10" borderId="28" xfId="0" applyFont="1" applyFill="1" applyBorder="1" applyAlignment="1">
      <alignment vertical="top"/>
    </xf>
    <xf numFmtId="0" fontId="16" fillId="10" borderId="0" xfId="0" applyFont="1" applyFill="1" applyAlignment="1">
      <alignment vertical="top"/>
    </xf>
    <xf numFmtId="0" fontId="16" fillId="10" borderId="0" xfId="0" applyFont="1" applyFill="1" applyAlignment="1">
      <alignment horizontal="center"/>
    </xf>
    <xf numFmtId="0" fontId="23" fillId="10" borderId="0" xfId="0" applyFont="1" applyFill="1" applyAlignment="1">
      <alignment wrapText="1"/>
    </xf>
    <xf numFmtId="0" fontId="23" fillId="10" borderId="28" xfId="0" applyFont="1" applyFill="1" applyBorder="1"/>
    <xf numFmtId="0" fontId="30" fillId="10" borderId="0" xfId="0" applyFont="1" applyFill="1"/>
    <xf numFmtId="0" fontId="16" fillId="10" borderId="28" xfId="0" applyFont="1" applyFill="1" applyBorder="1" applyAlignment="1">
      <alignment horizontal="right" vertical="top"/>
    </xf>
    <xf numFmtId="0" fontId="32" fillId="10" borderId="0" xfId="0" applyFont="1" applyFill="1"/>
    <xf numFmtId="0" fontId="3" fillId="10" borderId="28" xfId="0" applyFont="1" applyFill="1" applyBorder="1"/>
    <xf numFmtId="0" fontId="16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vertical="center"/>
    </xf>
    <xf numFmtId="0" fontId="4" fillId="10" borderId="28" xfId="0" applyFont="1" applyFill="1" applyBorder="1" applyAlignment="1">
      <alignment vertical="center"/>
    </xf>
    <xf numFmtId="0" fontId="4" fillId="10" borderId="28" xfId="0" applyFont="1" applyFill="1" applyBorder="1"/>
    <xf numFmtId="0" fontId="23" fillId="10" borderId="0" xfId="0" applyFont="1" applyFill="1"/>
    <xf numFmtId="0" fontId="26" fillId="10" borderId="38" xfId="0" applyFont="1" applyFill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center" wrapText="1"/>
    </xf>
    <xf numFmtId="0" fontId="16" fillId="10" borderId="16" xfId="0" applyFont="1" applyFill="1" applyBorder="1"/>
    <xf numFmtId="0" fontId="16" fillId="10" borderId="39" xfId="0" applyFont="1" applyFill="1" applyBorder="1"/>
    <xf numFmtId="0" fontId="14" fillId="4" borderId="49" xfId="0" applyFont="1" applyFill="1" applyBorder="1" applyAlignment="1">
      <alignment vertical="center"/>
    </xf>
    <xf numFmtId="0" fontId="10" fillId="4" borderId="50" xfId="0" applyFont="1" applyFill="1" applyBorder="1" applyAlignment="1">
      <alignment vertical="center"/>
    </xf>
    <xf numFmtId="0" fontId="12" fillId="4" borderId="50" xfId="0" applyFont="1" applyFill="1" applyBorder="1"/>
    <xf numFmtId="0" fontId="16" fillId="5" borderId="53" xfId="0" applyFont="1" applyFill="1" applyBorder="1" applyAlignment="1">
      <alignment vertical="center"/>
    </xf>
    <xf numFmtId="0" fontId="16" fillId="5" borderId="52" xfId="0" applyFont="1" applyFill="1" applyBorder="1"/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6" fillId="5" borderId="52" xfId="0" applyFont="1" applyFill="1" applyBorder="1" applyAlignment="1">
      <alignment horizontal="left" vertical="center"/>
    </xf>
    <xf numFmtId="0" fontId="16" fillId="5" borderId="53" xfId="0" applyFont="1" applyFill="1" applyBorder="1"/>
    <xf numFmtId="0" fontId="16" fillId="5" borderId="52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/>
    </xf>
    <xf numFmtId="0" fontId="5" fillId="5" borderId="53" xfId="0" applyFont="1" applyFill="1" applyBorder="1"/>
    <xf numFmtId="164" fontId="16" fillId="5" borderId="52" xfId="1" applyFont="1" applyFill="1" applyBorder="1" applyProtection="1"/>
    <xf numFmtId="164" fontId="16" fillId="5" borderId="53" xfId="1" applyFont="1" applyFill="1" applyBorder="1" applyProtection="1"/>
    <xf numFmtId="0" fontId="16" fillId="5" borderId="0" xfId="0" applyFont="1" applyFill="1" applyAlignment="1">
      <alignment horizontal="center"/>
    </xf>
    <xf numFmtId="0" fontId="16" fillId="5" borderId="53" xfId="0" applyFont="1" applyFill="1" applyBorder="1" applyAlignment="1">
      <alignment horizontal="left"/>
    </xf>
    <xf numFmtId="0" fontId="16" fillId="5" borderId="0" xfId="0" applyFont="1" applyFill="1" applyAlignment="1">
      <alignment vertical="top"/>
    </xf>
    <xf numFmtId="0" fontId="16" fillId="5" borderId="52" xfId="0" applyFont="1" applyFill="1" applyBorder="1" applyAlignment="1">
      <alignment vertical="center"/>
    </xf>
    <xf numFmtId="0" fontId="16" fillId="5" borderId="0" xfId="0" applyFont="1" applyFill="1" applyAlignment="1" applyProtection="1">
      <alignment vertical="center"/>
      <protection locked="0"/>
    </xf>
    <xf numFmtId="0" fontId="16" fillId="5" borderId="53" xfId="0" applyFont="1" applyFill="1" applyBorder="1" applyAlignment="1">
      <alignment vertical="top"/>
    </xf>
    <xf numFmtId="0" fontId="15" fillId="4" borderId="58" xfId="0" applyFont="1" applyFill="1" applyBorder="1" applyAlignment="1">
      <alignment vertical="center"/>
    </xf>
    <xf numFmtId="0" fontId="21" fillId="4" borderId="59" xfId="0" applyFont="1" applyFill="1" applyBorder="1" applyAlignment="1">
      <alignment vertical="center"/>
    </xf>
    <xf numFmtId="0" fontId="16" fillId="5" borderId="52" xfId="0" applyFont="1" applyFill="1" applyBorder="1" applyAlignment="1">
      <alignment vertical="top"/>
    </xf>
    <xf numFmtId="0" fontId="16" fillId="5" borderId="0" xfId="0" applyFont="1" applyFill="1" applyAlignment="1">
      <alignment horizontal="right"/>
    </xf>
    <xf numFmtId="0" fontId="30" fillId="5" borderId="0" xfId="0" applyFont="1" applyFill="1"/>
    <xf numFmtId="0" fontId="16" fillId="5" borderId="52" xfId="0" applyFont="1" applyFill="1" applyBorder="1" applyAlignment="1">
      <alignment horizontal="right" vertical="top"/>
    </xf>
    <xf numFmtId="0" fontId="16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left" vertical="top"/>
    </xf>
    <xf numFmtId="0" fontId="16" fillId="5" borderId="0" xfId="0" applyFont="1" applyFill="1" applyProtection="1">
      <protection locked="0"/>
    </xf>
    <xf numFmtId="0" fontId="16" fillId="5" borderId="0" xfId="0" applyFont="1" applyFill="1" applyProtection="1">
      <protection hidden="1"/>
    </xf>
    <xf numFmtId="0" fontId="39" fillId="5" borderId="0" xfId="0" applyFont="1" applyFill="1" applyProtection="1">
      <protection locked="0" hidden="1"/>
    </xf>
    <xf numFmtId="0" fontId="3" fillId="5" borderId="52" xfId="0" applyFont="1" applyFill="1" applyBorder="1"/>
    <xf numFmtId="0" fontId="23" fillId="5" borderId="0" xfId="0" applyFont="1" applyFill="1"/>
    <xf numFmtId="0" fontId="23" fillId="5" borderId="53" xfId="0" applyFont="1" applyFill="1" applyBorder="1"/>
    <xf numFmtId="0" fontId="7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16" fillId="5" borderId="0" xfId="0" applyFont="1" applyFill="1" applyAlignment="1" applyProtection="1">
      <alignment vertical="center"/>
      <protection hidden="1"/>
    </xf>
    <xf numFmtId="0" fontId="16" fillId="2" borderId="64" xfId="0" applyFont="1" applyFill="1" applyBorder="1" applyProtection="1">
      <protection locked="0"/>
    </xf>
    <xf numFmtId="0" fontId="5" fillId="5" borderId="52" xfId="0" applyFont="1" applyFill="1" applyBorder="1"/>
    <xf numFmtId="0" fontId="5" fillId="5" borderId="16" xfId="0" applyFont="1" applyFill="1" applyBorder="1"/>
    <xf numFmtId="0" fontId="5" fillId="5" borderId="60" xfId="0" applyFont="1" applyFill="1" applyBorder="1"/>
    <xf numFmtId="0" fontId="5" fillId="0" borderId="0" xfId="0" applyFont="1"/>
    <xf numFmtId="0" fontId="5" fillId="0" borderId="53" xfId="0" applyFont="1" applyBorder="1"/>
    <xf numFmtId="1" fontId="5" fillId="8" borderId="6" xfId="0" applyNumberFormat="1" applyFont="1" applyFill="1" applyBorder="1" applyAlignment="1" applyProtection="1">
      <alignment horizontal="center"/>
      <protection locked="0"/>
    </xf>
    <xf numFmtId="0" fontId="16" fillId="11" borderId="64" xfId="0" applyFont="1" applyFill="1" applyBorder="1" applyAlignment="1" applyProtection="1">
      <alignment vertical="center"/>
      <protection locked="0"/>
    </xf>
    <xf numFmtId="168" fontId="5" fillId="8" borderId="6" xfId="0" applyNumberFormat="1" applyFont="1" applyFill="1" applyBorder="1" applyAlignment="1" applyProtection="1">
      <alignment horizontal="center"/>
      <protection locked="0"/>
    </xf>
    <xf numFmtId="2" fontId="5" fillId="8" borderId="6" xfId="0" applyNumberFormat="1" applyFont="1" applyFill="1" applyBorder="1" applyAlignment="1" applyProtection="1">
      <alignment horizontal="center"/>
      <protection locked="0"/>
    </xf>
    <xf numFmtId="1" fontId="23" fillId="8" borderId="6" xfId="0" applyNumberFormat="1" applyFont="1" applyFill="1" applyBorder="1" applyAlignment="1" applyProtection="1">
      <alignment horizontal="center"/>
      <protection locked="0"/>
    </xf>
    <xf numFmtId="2" fontId="5" fillId="7" borderId="6" xfId="0" applyNumberFormat="1" applyFont="1" applyFill="1" applyBorder="1" applyAlignment="1" applyProtection="1">
      <alignment horizontal="center"/>
      <protection locked="0"/>
    </xf>
    <xf numFmtId="168" fontId="5" fillId="6" borderId="6" xfId="0" applyNumberFormat="1" applyFont="1" applyFill="1" applyBorder="1" applyAlignment="1" applyProtection="1">
      <alignment horizontal="center"/>
      <protection locked="0"/>
    </xf>
    <xf numFmtId="168" fontId="16" fillId="5" borderId="0" xfId="0" applyNumberFormat="1" applyFont="1" applyFill="1" applyAlignment="1" applyProtection="1">
      <alignment horizontal="center"/>
      <protection locked="0"/>
    </xf>
    <xf numFmtId="0" fontId="4" fillId="3" borderId="90" xfId="0" applyFont="1" applyFill="1" applyBorder="1"/>
    <xf numFmtId="0" fontId="16" fillId="3" borderId="90" xfId="0" applyFont="1" applyFill="1" applyBorder="1"/>
    <xf numFmtId="0" fontId="16" fillId="5" borderId="5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6" fillId="5" borderId="45" xfId="0" applyFont="1" applyFill="1" applyBorder="1"/>
    <xf numFmtId="0" fontId="3" fillId="5" borderId="47" xfId="0" applyFont="1" applyFill="1" applyBorder="1"/>
    <xf numFmtId="10" fontId="3" fillId="2" borderId="68" xfId="2" applyNumberFormat="1" applyFont="1" applyFill="1" applyBorder="1" applyAlignment="1" applyProtection="1">
      <alignment horizontal="center" vertical="center"/>
      <protection hidden="1"/>
    </xf>
    <xf numFmtId="10" fontId="3" fillId="2" borderId="69" xfId="2" applyNumberFormat="1" applyFont="1" applyFill="1" applyBorder="1" applyAlignment="1" applyProtection="1">
      <alignment horizontal="center" vertical="center"/>
      <protection hidden="1"/>
    </xf>
    <xf numFmtId="168" fontId="78" fillId="2" borderId="7" xfId="0" applyNumberFormat="1" applyFont="1" applyFill="1" applyBorder="1" applyAlignment="1" applyProtection="1">
      <alignment horizontal="center" vertical="center"/>
      <protection hidden="1"/>
    </xf>
    <xf numFmtId="168" fontId="79" fillId="0" borderId="9" xfId="0" applyNumberFormat="1" applyFont="1" applyBorder="1" applyAlignment="1" applyProtection="1">
      <alignment horizontal="center" vertical="center"/>
      <protection hidden="1"/>
    </xf>
    <xf numFmtId="168" fontId="79" fillId="0" borderId="40" xfId="0" applyNumberFormat="1" applyFont="1" applyBorder="1" applyAlignment="1" applyProtection="1">
      <alignment horizontal="center" vertical="center"/>
      <protection hidden="1"/>
    </xf>
    <xf numFmtId="168" fontId="79" fillId="0" borderId="45" xfId="0" applyNumberFormat="1" applyFont="1" applyBorder="1" applyAlignment="1" applyProtection="1">
      <alignment horizontal="center" vertical="center"/>
      <protection hidden="1"/>
    </xf>
    <xf numFmtId="168" fontId="79" fillId="0" borderId="10" xfId="0" applyNumberFormat="1" applyFont="1" applyBorder="1" applyAlignment="1" applyProtection="1">
      <alignment horizontal="center" vertical="center"/>
      <protection hidden="1"/>
    </xf>
    <xf numFmtId="168" fontId="79" fillId="0" borderId="12" xfId="0" applyNumberFormat="1" applyFont="1" applyBorder="1" applyAlignment="1" applyProtection="1">
      <alignment horizontal="center" vertical="center"/>
      <protection hidden="1"/>
    </xf>
    <xf numFmtId="0" fontId="3" fillId="5" borderId="52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91" xfId="0" applyFont="1" applyFill="1" applyBorder="1" applyAlignment="1">
      <alignment horizontal="left"/>
    </xf>
    <xf numFmtId="0" fontId="16" fillId="5" borderId="45" xfId="0" applyFont="1" applyFill="1" applyBorder="1" applyAlignment="1">
      <alignment horizontal="left"/>
    </xf>
    <xf numFmtId="0" fontId="32" fillId="5" borderId="0" xfId="0" applyFont="1" applyFill="1" applyAlignment="1">
      <alignment horizontal="left"/>
    </xf>
    <xf numFmtId="0" fontId="32" fillId="5" borderId="45" xfId="0" applyFont="1" applyFill="1" applyBorder="1" applyAlignment="1">
      <alignment horizontal="left"/>
    </xf>
    <xf numFmtId="0" fontId="31" fillId="5" borderId="0" xfId="0" applyFont="1" applyFill="1" applyAlignment="1">
      <alignment horizontal="left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16" fillId="2" borderId="14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vertical="center" wrapText="1"/>
      <protection locked="0"/>
    </xf>
    <xf numFmtId="0" fontId="15" fillId="4" borderId="5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15" fillId="4" borderId="5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7" fillId="2" borderId="65" xfId="0" applyFont="1" applyFill="1" applyBorder="1" applyAlignment="1" applyProtection="1">
      <alignment vertical="center" wrapText="1"/>
      <protection locked="0"/>
    </xf>
    <xf numFmtId="0" fontId="0" fillId="0" borderId="66" xfId="0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167" fontId="16" fillId="2" borderId="13" xfId="1" applyNumberFormat="1" applyFont="1" applyFill="1" applyBorder="1" applyAlignment="1" applyProtection="1">
      <alignment horizontal="center" vertical="center"/>
      <protection locked="0"/>
    </xf>
    <xf numFmtId="167" fontId="16" fillId="2" borderId="14" xfId="1" applyNumberFormat="1" applyFont="1" applyFill="1" applyBorder="1" applyAlignment="1" applyProtection="1">
      <alignment horizontal="center" vertical="center"/>
      <protection locked="0"/>
    </xf>
    <xf numFmtId="167" fontId="16" fillId="2" borderId="15" xfId="1" applyNumberFormat="1" applyFont="1" applyFill="1" applyBorder="1" applyAlignment="1" applyProtection="1">
      <alignment horizontal="center" vertical="center"/>
      <protection locked="0"/>
    </xf>
    <xf numFmtId="0" fontId="27" fillId="2" borderId="66" xfId="0" applyFont="1" applyFill="1" applyBorder="1" applyAlignment="1" applyProtection="1">
      <alignment vertical="center" wrapText="1"/>
      <protection locked="0"/>
    </xf>
    <xf numFmtId="0" fontId="27" fillId="2" borderId="67" xfId="0" applyFont="1" applyFill="1" applyBorder="1" applyAlignment="1" applyProtection="1">
      <alignment vertical="center" wrapText="1"/>
      <protection locked="0"/>
    </xf>
    <xf numFmtId="0" fontId="16" fillId="5" borderId="5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Alignment="1">
      <alignment horizontal="center" vertical="center"/>
    </xf>
    <xf numFmtId="0" fontId="16" fillId="2" borderId="87" xfId="0" applyFont="1" applyFill="1" applyBorder="1" applyAlignment="1" applyProtection="1">
      <alignment vertical="center" wrapText="1"/>
      <protection locked="0"/>
    </xf>
    <xf numFmtId="0" fontId="16" fillId="2" borderId="88" xfId="0" applyFont="1" applyFill="1" applyBorder="1" applyAlignment="1" applyProtection="1">
      <alignment vertical="center" wrapText="1"/>
      <protection locked="0"/>
    </xf>
    <xf numFmtId="0" fontId="16" fillId="2" borderId="89" xfId="0" applyFont="1" applyFill="1" applyBorder="1" applyAlignment="1" applyProtection="1">
      <alignment vertical="center" wrapText="1"/>
      <protection locked="0"/>
    </xf>
    <xf numFmtId="0" fontId="16" fillId="2" borderId="70" xfId="0" applyFont="1" applyFill="1" applyBorder="1" applyAlignment="1" applyProtection="1">
      <alignment vertical="center" wrapText="1"/>
      <protection locked="0"/>
    </xf>
    <xf numFmtId="0" fontId="16" fillId="2" borderId="66" xfId="0" applyFont="1" applyFill="1" applyBorder="1" applyAlignment="1" applyProtection="1">
      <alignment vertical="center" wrapText="1"/>
      <protection locked="0"/>
    </xf>
    <xf numFmtId="0" fontId="16" fillId="2" borderId="71" xfId="0" applyFont="1" applyFill="1" applyBorder="1" applyAlignment="1" applyProtection="1">
      <alignment vertical="center" wrapText="1"/>
      <protection locked="0"/>
    </xf>
    <xf numFmtId="166" fontId="16" fillId="2" borderId="13" xfId="1" applyNumberFormat="1" applyFont="1" applyFill="1" applyBorder="1" applyAlignment="1" applyProtection="1">
      <alignment horizontal="center" vertical="center"/>
      <protection locked="0"/>
    </xf>
    <xf numFmtId="166" fontId="16" fillId="2" borderId="14" xfId="1" applyNumberFormat="1" applyFont="1" applyFill="1" applyBorder="1" applyAlignment="1" applyProtection="1">
      <alignment horizontal="center" vertical="center"/>
      <protection locked="0"/>
    </xf>
    <xf numFmtId="166" fontId="16" fillId="2" borderId="15" xfId="1" applyNumberFormat="1" applyFont="1" applyFill="1" applyBorder="1" applyAlignment="1" applyProtection="1">
      <alignment horizontal="center" vertical="center"/>
      <protection locked="0"/>
    </xf>
    <xf numFmtId="0" fontId="16" fillId="5" borderId="52" xfId="0" applyFont="1" applyFill="1" applyBorder="1" applyAlignment="1">
      <alignment horizontal="left" vertical="top"/>
    </xf>
    <xf numFmtId="0" fontId="16" fillId="5" borderId="0" xfId="0" applyFont="1" applyFill="1" applyAlignment="1">
      <alignment horizontal="left" vertical="top"/>
    </xf>
    <xf numFmtId="0" fontId="16" fillId="5" borderId="52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5" fillId="4" borderId="58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6" fillId="5" borderId="91" xfId="0" applyFont="1" applyFill="1" applyBorder="1" applyAlignment="1">
      <alignment horizontal="left" vertical="center"/>
    </xf>
    <xf numFmtId="0" fontId="24" fillId="0" borderId="52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53" xfId="0" applyFont="1" applyBorder="1" applyAlignment="1">
      <alignment horizontal="left" vertical="center" wrapText="1"/>
    </xf>
    <xf numFmtId="3" fontId="5" fillId="2" borderId="13" xfId="0" applyNumberFormat="1" applyFont="1" applyFill="1" applyBorder="1" applyAlignment="1" applyProtection="1">
      <alignment horizontal="center" vertical="center"/>
      <protection hidden="1"/>
    </xf>
    <xf numFmtId="3" fontId="5" fillId="2" borderId="15" xfId="0" applyNumberFormat="1" applyFont="1" applyFill="1" applyBorder="1" applyAlignment="1" applyProtection="1">
      <alignment horizontal="center" vertical="center"/>
      <protection hidden="1"/>
    </xf>
    <xf numFmtId="2" fontId="16" fillId="2" borderId="13" xfId="0" applyNumberFormat="1" applyFont="1" applyFill="1" applyBorder="1" applyAlignment="1" applyProtection="1">
      <alignment horizontal="center" vertical="center"/>
      <protection locked="0"/>
    </xf>
    <xf numFmtId="2" fontId="16" fillId="2" borderId="15" xfId="0" applyNumberFormat="1" applyFont="1" applyFill="1" applyBorder="1" applyAlignment="1" applyProtection="1">
      <alignment horizontal="center" vertical="center"/>
      <protection locked="0"/>
    </xf>
    <xf numFmtId="2" fontId="16" fillId="0" borderId="13" xfId="0" applyNumberFormat="1" applyFont="1" applyBorder="1" applyAlignment="1" applyProtection="1">
      <alignment horizontal="center"/>
      <protection locked="0"/>
    </xf>
    <xf numFmtId="2" fontId="16" fillId="0" borderId="15" xfId="0" applyNumberFormat="1" applyFont="1" applyBorder="1" applyAlignment="1" applyProtection="1">
      <alignment horizontal="center"/>
      <protection locked="0"/>
    </xf>
    <xf numFmtId="0" fontId="76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5" fillId="5" borderId="53" xfId="0" applyFont="1" applyFill="1" applyBorder="1" applyAlignment="1">
      <alignment horizontal="left" vertical="top" wrapText="1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center" vertical="top"/>
    </xf>
    <xf numFmtId="0" fontId="27" fillId="2" borderId="13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 wrapText="1"/>
      <protection locked="0"/>
    </xf>
    <xf numFmtId="0" fontId="27" fillId="2" borderId="15" xfId="0" applyFont="1" applyFill="1" applyBorder="1" applyAlignment="1" applyProtection="1">
      <alignment horizontal="center" vertical="center" wrapText="1"/>
      <protection locked="0"/>
    </xf>
    <xf numFmtId="166" fontId="16" fillId="2" borderId="42" xfId="1" applyNumberFormat="1" applyFont="1" applyFill="1" applyBorder="1" applyAlignment="1" applyProtection="1">
      <alignment horizontal="center" vertical="center"/>
      <protection locked="0"/>
    </xf>
    <xf numFmtId="166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vertical="center" wrapText="1"/>
      <protection locked="0"/>
    </xf>
    <xf numFmtId="0" fontId="16" fillId="2" borderId="9" xfId="0" applyFont="1" applyFill="1" applyBorder="1" applyAlignment="1" applyProtection="1">
      <alignment vertical="center" wrapText="1"/>
      <protection locked="0"/>
    </xf>
    <xf numFmtId="0" fontId="16" fillId="2" borderId="57" xfId="0" applyFont="1" applyFill="1" applyBorder="1" applyAlignment="1" applyProtection="1">
      <alignment vertical="center" wrapText="1"/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16" fillId="2" borderId="12" xfId="0" applyFont="1" applyFill="1" applyBorder="1" applyAlignment="1" applyProtection="1">
      <alignment vertical="center" wrapText="1"/>
      <protection locked="0"/>
    </xf>
    <xf numFmtId="0" fontId="16" fillId="2" borderId="81" xfId="0" applyFont="1" applyFill="1" applyBorder="1" applyAlignment="1" applyProtection="1">
      <alignment vertical="center" wrapText="1"/>
      <protection locked="0"/>
    </xf>
    <xf numFmtId="0" fontId="16" fillId="2" borderId="82" xfId="0" applyFont="1" applyFill="1" applyBorder="1" applyAlignment="1" applyProtection="1">
      <alignment vertical="center" wrapText="1"/>
      <protection locked="0"/>
    </xf>
    <xf numFmtId="0" fontId="16" fillId="2" borderId="83" xfId="0" applyFont="1" applyFill="1" applyBorder="1" applyAlignment="1" applyProtection="1">
      <alignment vertical="center" wrapText="1"/>
      <protection locked="0"/>
    </xf>
    <xf numFmtId="0" fontId="16" fillId="2" borderId="84" xfId="0" applyFont="1" applyFill="1" applyBorder="1" applyAlignment="1" applyProtection="1">
      <alignment vertical="center" wrapText="1"/>
      <protection locked="0"/>
    </xf>
    <xf numFmtId="0" fontId="16" fillId="2" borderId="85" xfId="0" applyFont="1" applyFill="1" applyBorder="1" applyAlignment="1" applyProtection="1">
      <alignment vertical="center" wrapText="1"/>
      <protection locked="0"/>
    </xf>
    <xf numFmtId="0" fontId="16" fillId="2" borderId="86" xfId="0" applyFont="1" applyFill="1" applyBorder="1" applyAlignment="1" applyProtection="1">
      <alignment vertical="center" wrapText="1"/>
      <protection locked="0"/>
    </xf>
    <xf numFmtId="0" fontId="27" fillId="2" borderId="65" xfId="0" applyFont="1" applyFill="1" applyBorder="1" applyAlignment="1" applyProtection="1">
      <alignment horizontal="center" vertical="center" wrapText="1"/>
      <protection locked="0"/>
    </xf>
    <xf numFmtId="0" fontId="27" fillId="2" borderId="66" xfId="0" applyFont="1" applyFill="1" applyBorder="1" applyAlignment="1" applyProtection="1">
      <alignment horizontal="center" vertical="center" wrapText="1"/>
      <protection locked="0"/>
    </xf>
    <xf numFmtId="0" fontId="27" fillId="2" borderId="71" xfId="0" applyFont="1" applyFill="1" applyBorder="1" applyAlignment="1" applyProtection="1">
      <alignment horizontal="center" vertical="center" wrapText="1"/>
      <protection locked="0"/>
    </xf>
    <xf numFmtId="0" fontId="10" fillId="4" borderId="50" xfId="0" applyFont="1" applyFill="1" applyBorder="1" applyAlignment="1">
      <alignment horizontal="right" vertical="center"/>
    </xf>
    <xf numFmtId="0" fontId="10" fillId="4" borderId="51" xfId="0" applyFont="1" applyFill="1" applyBorder="1" applyAlignment="1">
      <alignment horizontal="right" vertical="center"/>
    </xf>
    <xf numFmtId="0" fontId="16" fillId="2" borderId="10" xfId="0" applyFont="1" applyFill="1" applyBorder="1" applyAlignment="1" applyProtection="1">
      <alignment vertical="center" wrapText="1"/>
      <protection locked="0"/>
    </xf>
    <xf numFmtId="0" fontId="16" fillId="2" borderId="72" xfId="0" applyFont="1" applyFill="1" applyBorder="1" applyAlignment="1" applyProtection="1">
      <alignment horizontal="left" vertical="center"/>
      <protection locked="0"/>
    </xf>
    <xf numFmtId="0" fontId="16" fillId="2" borderId="73" xfId="0" applyFont="1" applyFill="1" applyBorder="1" applyAlignment="1" applyProtection="1">
      <alignment horizontal="left" vertical="center"/>
      <protection locked="0"/>
    </xf>
    <xf numFmtId="0" fontId="16" fillId="2" borderId="74" xfId="0" applyFont="1" applyFill="1" applyBorder="1" applyAlignment="1" applyProtection="1">
      <alignment horizontal="left" vertical="center"/>
      <protection locked="0"/>
    </xf>
    <xf numFmtId="0" fontId="16" fillId="2" borderId="75" xfId="0" applyFont="1" applyFill="1" applyBorder="1" applyAlignment="1" applyProtection="1">
      <alignment horizontal="left" vertical="center"/>
      <protection locked="0"/>
    </xf>
    <xf numFmtId="0" fontId="16" fillId="2" borderId="76" xfId="0" applyFont="1" applyFill="1" applyBorder="1" applyAlignment="1" applyProtection="1">
      <alignment horizontal="left" vertical="center"/>
      <protection locked="0"/>
    </xf>
    <xf numFmtId="0" fontId="16" fillId="2" borderId="77" xfId="0" applyFont="1" applyFill="1" applyBorder="1" applyAlignment="1" applyProtection="1">
      <alignment horizontal="left" vertical="center"/>
      <protection locked="0"/>
    </xf>
    <xf numFmtId="0" fontId="16" fillId="2" borderId="78" xfId="0" applyFont="1" applyFill="1" applyBorder="1" applyAlignment="1" applyProtection="1">
      <alignment horizontal="left" vertical="center"/>
      <protection locked="0"/>
    </xf>
    <xf numFmtId="0" fontId="16" fillId="2" borderId="79" xfId="0" applyFont="1" applyFill="1" applyBorder="1" applyAlignment="1" applyProtection="1">
      <alignment horizontal="left" vertical="center"/>
      <protection locked="0"/>
    </xf>
    <xf numFmtId="0" fontId="16" fillId="2" borderId="80" xfId="0" applyFont="1" applyFill="1" applyBorder="1" applyAlignment="1" applyProtection="1">
      <alignment horizontal="left" vertical="center"/>
      <protection locked="0"/>
    </xf>
    <xf numFmtId="0" fontId="16" fillId="5" borderId="52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14" fontId="16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6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61" xfId="0" applyFont="1" applyBorder="1" applyAlignment="1">
      <alignment horizontal="left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35" fillId="5" borderId="0" xfId="0" applyFont="1" applyFill="1" applyAlignment="1">
      <alignment horizontal="center" vertical="center"/>
    </xf>
    <xf numFmtId="0" fontId="0" fillId="0" borderId="0" xfId="0"/>
    <xf numFmtId="0" fontId="36" fillId="5" borderId="0" xfId="0" applyFont="1" applyFill="1" applyAlignment="1">
      <alignment horizontal="center" vertical="center"/>
    </xf>
    <xf numFmtId="0" fontId="37" fillId="0" borderId="0" xfId="0" applyFont="1"/>
    <xf numFmtId="0" fontId="16" fillId="5" borderId="52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24" fillId="0" borderId="5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46" fillId="4" borderId="25" xfId="0" applyFont="1" applyFill="1" applyBorder="1" applyAlignment="1">
      <alignment horizontal="left" vertical="center"/>
    </xf>
    <xf numFmtId="0" fontId="46" fillId="4" borderId="26" xfId="0" applyFont="1" applyFill="1" applyBorder="1" applyAlignment="1">
      <alignment horizontal="left" vertical="center"/>
    </xf>
    <xf numFmtId="0" fontId="46" fillId="4" borderId="27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29" xfId="0" applyFont="1" applyFill="1" applyBorder="1" applyAlignment="1">
      <alignment horizontal="left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5" borderId="28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46" fillId="10" borderId="25" xfId="0" applyFont="1" applyFill="1" applyBorder="1" applyAlignment="1">
      <alignment horizontal="center" vertical="center"/>
    </xf>
    <xf numFmtId="0" fontId="46" fillId="10" borderId="26" xfId="0" applyFont="1" applyFill="1" applyBorder="1" applyAlignment="1">
      <alignment horizontal="center" vertical="center"/>
    </xf>
    <xf numFmtId="0" fontId="46" fillId="10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45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49" fontId="7" fillId="2" borderId="7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0" fontId="44" fillId="4" borderId="30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8" fillId="4" borderId="31" xfId="0" applyFont="1" applyFill="1" applyBorder="1" applyAlignment="1">
      <alignment horizontal="center" vertical="center"/>
    </xf>
    <xf numFmtId="0" fontId="47" fillId="2" borderId="32" xfId="0" applyFont="1" applyFill="1" applyBorder="1" applyAlignment="1" applyProtection="1">
      <alignment vertical="center" wrapText="1"/>
      <protection locked="0"/>
    </xf>
    <xf numFmtId="0" fontId="47" fillId="2" borderId="8" xfId="0" applyFont="1" applyFill="1" applyBorder="1" applyAlignment="1" applyProtection="1">
      <alignment vertical="center" wrapText="1"/>
      <protection locked="0"/>
    </xf>
    <xf numFmtId="0" fontId="47" fillId="2" borderId="9" xfId="0" applyFont="1" applyFill="1" applyBorder="1" applyAlignment="1" applyProtection="1">
      <alignment vertical="center" wrapText="1"/>
      <protection locked="0"/>
    </xf>
    <xf numFmtId="0" fontId="47" fillId="2" borderId="33" xfId="0" applyFont="1" applyFill="1" applyBorder="1" applyAlignment="1" applyProtection="1">
      <alignment vertical="center" wrapText="1"/>
      <protection locked="0"/>
    </xf>
    <xf numFmtId="0" fontId="47" fillId="2" borderId="11" xfId="0" applyFont="1" applyFill="1" applyBorder="1" applyAlignment="1" applyProtection="1">
      <alignment vertical="center" wrapText="1"/>
      <protection locked="0"/>
    </xf>
    <xf numFmtId="0" fontId="47" fillId="2" borderId="12" xfId="0" applyFont="1" applyFill="1" applyBorder="1" applyAlignment="1" applyProtection="1">
      <alignment vertical="center" wrapText="1"/>
      <protection locked="0"/>
    </xf>
    <xf numFmtId="0" fontId="47" fillId="2" borderId="7" xfId="0" applyFont="1" applyFill="1" applyBorder="1" applyAlignment="1" applyProtection="1">
      <alignment vertical="center" wrapText="1"/>
      <protection locked="0"/>
    </xf>
    <xf numFmtId="0" fontId="47" fillId="2" borderId="10" xfId="0" applyFont="1" applyFill="1" applyBorder="1" applyAlignment="1" applyProtection="1">
      <alignment vertical="center" wrapText="1"/>
      <protection locked="0"/>
    </xf>
    <xf numFmtId="0" fontId="47" fillId="2" borderId="35" xfId="0" applyFont="1" applyFill="1" applyBorder="1" applyAlignment="1" applyProtection="1">
      <alignment vertical="center" wrapText="1"/>
      <protection locked="0"/>
    </xf>
    <xf numFmtId="0" fontId="47" fillId="2" borderId="19" xfId="0" applyFont="1" applyFill="1" applyBorder="1" applyAlignment="1" applyProtection="1">
      <alignment vertical="center" wrapText="1"/>
      <protection locked="0"/>
    </xf>
    <xf numFmtId="0" fontId="47" fillId="2" borderId="24" xfId="0" applyFont="1" applyFill="1" applyBorder="1" applyAlignment="1" applyProtection="1">
      <alignment vertical="center" wrapText="1"/>
      <protection locked="0"/>
    </xf>
    <xf numFmtId="0" fontId="47" fillId="2" borderId="18" xfId="0" applyFont="1" applyFill="1" applyBorder="1" applyAlignment="1" applyProtection="1">
      <alignment horizontal="left" vertical="center"/>
      <protection locked="0"/>
    </xf>
    <xf numFmtId="0" fontId="47" fillId="2" borderId="19" xfId="0" applyFont="1" applyFill="1" applyBorder="1" applyAlignment="1" applyProtection="1">
      <alignment horizontal="left" vertical="center"/>
      <protection locked="0"/>
    </xf>
    <xf numFmtId="0" fontId="47" fillId="2" borderId="24" xfId="0" applyFont="1" applyFill="1" applyBorder="1" applyAlignment="1" applyProtection="1">
      <alignment horizontal="left" vertical="center"/>
      <protection locked="0"/>
    </xf>
    <xf numFmtId="0" fontId="47" fillId="2" borderId="28" xfId="0" applyFont="1" applyFill="1" applyBorder="1" applyAlignment="1" applyProtection="1">
      <alignment vertical="center" wrapText="1"/>
      <protection locked="0"/>
    </xf>
    <xf numFmtId="0" fontId="47" fillId="2" borderId="0" xfId="0" applyFont="1" applyFill="1" applyAlignment="1" applyProtection="1">
      <alignment vertical="center" wrapText="1"/>
      <protection locked="0"/>
    </xf>
    <xf numFmtId="0" fontId="47" fillId="2" borderId="23" xfId="0" applyFont="1" applyFill="1" applyBorder="1" applyAlignment="1" applyProtection="1">
      <alignment vertical="center" wrapText="1"/>
      <protection locked="0"/>
    </xf>
    <xf numFmtId="0" fontId="47" fillId="2" borderId="17" xfId="0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Alignment="1" applyProtection="1">
      <alignment horizontal="left" vertical="center"/>
      <protection locked="0"/>
    </xf>
    <xf numFmtId="0" fontId="47" fillId="2" borderId="23" xfId="0" applyFont="1" applyFill="1" applyBorder="1" applyAlignment="1" applyProtection="1">
      <alignment horizontal="left" vertical="center"/>
      <protection locked="0"/>
    </xf>
    <xf numFmtId="0" fontId="47" fillId="2" borderId="34" xfId="0" applyFont="1" applyFill="1" applyBorder="1" applyAlignment="1" applyProtection="1">
      <alignment vertical="center" wrapText="1"/>
      <protection locked="0"/>
    </xf>
    <xf numFmtId="0" fontId="47" fillId="2" borderId="21" xfId="0" applyFont="1" applyFill="1" applyBorder="1" applyAlignment="1" applyProtection="1">
      <alignment vertical="center" wrapText="1"/>
      <protection locked="0"/>
    </xf>
    <xf numFmtId="0" fontId="47" fillId="2" borderId="22" xfId="0" applyFont="1" applyFill="1" applyBorder="1" applyAlignment="1" applyProtection="1">
      <alignment vertical="center" wrapText="1"/>
      <protection locked="0"/>
    </xf>
    <xf numFmtId="0" fontId="47" fillId="2" borderId="20" xfId="0" applyFont="1" applyFill="1" applyBorder="1" applyAlignment="1" applyProtection="1">
      <alignment horizontal="left" vertical="center"/>
      <protection locked="0"/>
    </xf>
    <xf numFmtId="0" fontId="47" fillId="2" borderId="21" xfId="0" applyFont="1" applyFill="1" applyBorder="1" applyAlignment="1" applyProtection="1">
      <alignment horizontal="left" vertical="center"/>
      <protection locked="0"/>
    </xf>
    <xf numFmtId="0" fontId="47" fillId="2" borderId="22" xfId="0" applyFont="1" applyFill="1" applyBorder="1" applyAlignment="1" applyProtection="1">
      <alignment horizontal="left" vertical="center"/>
      <protection locked="0"/>
    </xf>
    <xf numFmtId="0" fontId="45" fillId="4" borderId="3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41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49" fillId="2" borderId="7" xfId="0" applyFont="1" applyFill="1" applyBorder="1" applyAlignment="1" applyProtection="1">
      <alignment vertical="center" wrapText="1"/>
      <protection locked="0"/>
    </xf>
    <xf numFmtId="0" fontId="49" fillId="2" borderId="8" xfId="0" applyFont="1" applyFill="1" applyBorder="1" applyAlignment="1" applyProtection="1">
      <alignment vertical="center" wrapText="1"/>
      <protection locked="0"/>
    </xf>
    <xf numFmtId="167" fontId="7" fillId="2" borderId="13" xfId="1" applyNumberFormat="1" applyFont="1" applyFill="1" applyBorder="1" applyAlignment="1" applyProtection="1">
      <alignment horizontal="center" vertical="center"/>
      <protection locked="0"/>
    </xf>
    <xf numFmtId="167" fontId="7" fillId="2" borderId="14" xfId="1" applyNumberFormat="1" applyFont="1" applyFill="1" applyBorder="1" applyAlignment="1" applyProtection="1">
      <alignment horizontal="center" vertical="center"/>
      <protection locked="0"/>
    </xf>
    <xf numFmtId="167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7" fillId="2" borderId="13" xfId="1" applyNumberFormat="1" applyFont="1" applyFill="1" applyBorder="1" applyAlignment="1" applyProtection="1">
      <alignment horizontal="center" vertical="center"/>
      <protection locked="0"/>
    </xf>
    <xf numFmtId="166" fontId="7" fillId="2" borderId="14" xfId="1" applyNumberFormat="1" applyFont="1" applyFill="1" applyBorder="1" applyAlignment="1" applyProtection="1">
      <alignment horizontal="center" vertical="center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47" fillId="2" borderId="42" xfId="1" applyNumberFormat="1" applyFont="1" applyFill="1" applyBorder="1" applyAlignment="1" applyProtection="1">
      <alignment horizontal="center" vertical="center"/>
      <protection locked="0"/>
    </xf>
    <xf numFmtId="166" fontId="47" fillId="2" borderId="43" xfId="1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60" fillId="2" borderId="7" xfId="0" applyFont="1" applyFill="1" applyBorder="1" applyAlignment="1" applyProtection="1">
      <alignment horizontal="center" vertical="center"/>
      <protection hidden="1"/>
    </xf>
    <xf numFmtId="0" fontId="61" fillId="0" borderId="9" xfId="0" applyFont="1" applyBorder="1" applyAlignment="1" applyProtection="1">
      <alignment horizontal="center" vertical="center"/>
      <protection hidden="1"/>
    </xf>
    <xf numFmtId="0" fontId="61" fillId="0" borderId="40" xfId="0" applyFont="1" applyBorder="1" applyAlignment="1" applyProtection="1">
      <alignment horizontal="center" vertical="center"/>
      <protection hidden="1"/>
    </xf>
    <xf numFmtId="0" fontId="61" fillId="0" borderId="45" xfId="0" applyFont="1" applyBorder="1" applyAlignment="1" applyProtection="1">
      <alignment horizontal="center" vertical="center"/>
      <protection hidden="1"/>
    </xf>
    <xf numFmtId="0" fontId="61" fillId="0" borderId="10" xfId="0" applyFont="1" applyBorder="1" applyAlignment="1" applyProtection="1">
      <alignment horizontal="center" vertical="center"/>
      <protection hidden="1"/>
    </xf>
    <xf numFmtId="0" fontId="61" fillId="0" borderId="12" xfId="0" applyFont="1" applyBorder="1" applyAlignment="1" applyProtection="1">
      <alignment horizontal="center" vertical="center"/>
      <protection hidden="1"/>
    </xf>
    <xf numFmtId="0" fontId="50" fillId="0" borderId="8" xfId="0" applyFont="1" applyBorder="1" applyAlignment="1" applyProtection="1">
      <alignment vertical="center" wrapText="1"/>
      <protection locked="0"/>
    </xf>
    <xf numFmtId="0" fontId="53" fillId="5" borderId="28" xfId="0" applyFont="1" applyFill="1" applyBorder="1" applyAlignment="1">
      <alignment horizontal="left" wrapText="1"/>
    </xf>
    <xf numFmtId="0" fontId="53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right"/>
    </xf>
    <xf numFmtId="0" fontId="53" fillId="5" borderId="45" xfId="0" applyFont="1" applyFill="1" applyBorder="1" applyAlignment="1">
      <alignment horizontal="right"/>
    </xf>
    <xf numFmtId="0" fontId="53" fillId="5" borderId="40" xfId="0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2" fontId="53" fillId="2" borderId="13" xfId="0" applyNumberFormat="1" applyFont="1" applyFill="1" applyBorder="1" applyAlignment="1" applyProtection="1">
      <alignment horizontal="center" vertical="center"/>
      <protection locked="0"/>
    </xf>
    <xf numFmtId="2" fontId="53" fillId="2" borderId="15" xfId="0" applyNumberFormat="1" applyFont="1" applyFill="1" applyBorder="1" applyAlignment="1" applyProtection="1">
      <alignment horizontal="center" vertical="center"/>
      <protection locked="0"/>
    </xf>
    <xf numFmtId="3" fontId="71" fillId="2" borderId="13" xfId="0" applyNumberFormat="1" applyFont="1" applyFill="1" applyBorder="1" applyAlignment="1" applyProtection="1">
      <alignment horizontal="center" vertical="center"/>
      <protection locked="0"/>
    </xf>
    <xf numFmtId="3" fontId="71" fillId="2" borderId="15" xfId="0" applyNumberFormat="1" applyFont="1" applyFill="1" applyBorder="1" applyAlignment="1" applyProtection="1">
      <alignment horizontal="center" vertical="center"/>
      <protection locked="0"/>
    </xf>
    <xf numFmtId="0" fontId="53" fillId="2" borderId="13" xfId="0" applyFont="1" applyFill="1" applyBorder="1" applyAlignment="1" applyProtection="1">
      <alignment horizontal="center" vertical="center"/>
      <protection locked="0"/>
    </xf>
    <xf numFmtId="0" fontId="53" fillId="2" borderId="15" xfId="0" applyFont="1" applyFill="1" applyBorder="1" applyAlignment="1" applyProtection="1">
      <alignment horizontal="center" vertical="center"/>
      <protection locked="0"/>
    </xf>
    <xf numFmtId="0" fontId="71" fillId="5" borderId="28" xfId="0" applyFont="1" applyFill="1" applyBorder="1" applyAlignment="1">
      <alignment horizontal="left" vertical="center" wrapText="1"/>
    </xf>
    <xf numFmtId="0" fontId="71" fillId="5" borderId="0" xfId="0" applyFont="1" applyFill="1" applyAlignment="1">
      <alignment horizontal="left" vertical="center" wrapText="1"/>
    </xf>
    <xf numFmtId="0" fontId="67" fillId="5" borderId="0" xfId="0" applyFont="1" applyFill="1" applyAlignment="1">
      <alignment horizontal="center" vertical="center"/>
    </xf>
    <xf numFmtId="0" fontId="68" fillId="0" borderId="0" xfId="0" applyFont="1"/>
    <xf numFmtId="0" fontId="69" fillId="5" borderId="0" xfId="0" applyFont="1" applyFill="1" applyAlignment="1">
      <alignment horizontal="center" vertical="center"/>
    </xf>
    <xf numFmtId="0" fontId="70" fillId="0" borderId="0" xfId="0" applyFont="1"/>
    <xf numFmtId="10" fontId="56" fillId="2" borderId="13" xfId="2" applyNumberFormat="1" applyFont="1" applyFill="1" applyBorder="1" applyAlignment="1" applyProtection="1">
      <alignment horizontal="center" vertical="center"/>
      <protection hidden="1"/>
    </xf>
    <xf numFmtId="10" fontId="56" fillId="2" borderId="15" xfId="2" applyNumberFormat="1" applyFont="1" applyFill="1" applyBorder="1" applyAlignment="1" applyProtection="1">
      <alignment horizontal="center" vertical="center"/>
      <protection hidden="1"/>
    </xf>
    <xf numFmtId="0" fontId="15" fillId="10" borderId="30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left" wrapText="1"/>
    </xf>
    <xf numFmtId="0" fontId="16" fillId="10" borderId="0" xfId="0" applyFont="1" applyFill="1" applyAlignment="1">
      <alignment horizontal="left" wrapText="1"/>
    </xf>
    <xf numFmtId="0" fontId="15" fillId="10" borderId="36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56" fillId="10" borderId="46" xfId="0" applyFont="1" applyFill="1" applyBorder="1" applyAlignment="1">
      <alignment horizontal="left" vertical="center" wrapText="1"/>
    </xf>
    <xf numFmtId="0" fontId="56" fillId="10" borderId="47" xfId="0" applyFont="1" applyFill="1" applyBorder="1" applyAlignment="1">
      <alignment horizontal="left" vertical="center" wrapText="1"/>
    </xf>
    <xf numFmtId="0" fontId="56" fillId="10" borderId="48" xfId="0" applyFont="1" applyFill="1" applyBorder="1" applyAlignment="1">
      <alignment horizontal="left" vertical="center" wrapText="1"/>
    </xf>
    <xf numFmtId="0" fontId="56" fillId="10" borderId="28" xfId="0" applyFont="1" applyFill="1" applyBorder="1" applyAlignment="1">
      <alignment horizontal="left" vertical="center" wrapText="1"/>
    </xf>
    <xf numFmtId="0" fontId="56" fillId="10" borderId="0" xfId="0" applyFont="1" applyFill="1" applyAlignment="1">
      <alignment horizontal="left" vertical="center" wrapText="1"/>
    </xf>
    <xf numFmtId="0" fontId="56" fillId="10" borderId="29" xfId="0" applyFont="1" applyFill="1" applyBorder="1" applyAlignment="1">
      <alignment horizontal="left" vertical="center" wrapText="1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Text" xfId="4" xr:uid="{00000000-0005-0000-0000-000004000000}"/>
  </cellStyles>
  <dxfs count="20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numFmt numFmtId="169" formatCode="yymmdd"/>
    </dxf>
    <dxf>
      <fill>
        <patternFill>
          <bgColor rgb="FFFABF8F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BFBFBF"/>
      <color rgb="FFF7FFFA"/>
      <color rgb="FFFDEFE9"/>
      <color rgb="FFD8D3BA"/>
      <color rgb="FFFABF8F"/>
      <color rgb="FF0068B4"/>
      <color rgb="FFE75113"/>
      <color rgb="FF00666A"/>
      <color rgb="FFF9F9F9"/>
      <color rgb="FFECF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PoS!$Y$80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fmlaLink="Y77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image" Target="../media/image11.emf"/><Relationship Id="rId7" Type="http://schemas.openxmlformats.org/officeDocument/2006/relationships/image" Target="../media/image7.emf"/><Relationship Id="rId12" Type="http://schemas.openxmlformats.org/officeDocument/2006/relationships/image" Target="../media/image2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Relationship Id="rId6" Type="http://schemas.openxmlformats.org/officeDocument/2006/relationships/image" Target="../media/image8.emf"/><Relationship Id="rId11" Type="http://schemas.openxmlformats.org/officeDocument/2006/relationships/image" Target="../media/image3.emf"/><Relationship Id="rId5" Type="http://schemas.openxmlformats.org/officeDocument/2006/relationships/image" Target="../media/image9.emf"/><Relationship Id="rId10" Type="http://schemas.openxmlformats.org/officeDocument/2006/relationships/image" Target="../media/image4.emf"/><Relationship Id="rId4" Type="http://schemas.openxmlformats.org/officeDocument/2006/relationships/image" Target="../media/image10.emf"/><Relationship Id="rId9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64266</xdr:colOff>
      <xdr:row>1</xdr:row>
      <xdr:rowOff>272142</xdr:rowOff>
    </xdr:from>
    <xdr:to>
      <xdr:col>25</xdr:col>
      <xdr:colOff>200429</xdr:colOff>
      <xdr:row>6</xdr:row>
      <xdr:rowOff>105681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809" y="947056"/>
          <a:ext cx="2919732" cy="1698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68</xdr:row>
          <xdr:rowOff>28575</xdr:rowOff>
        </xdr:from>
        <xdr:to>
          <xdr:col>1</xdr:col>
          <xdr:colOff>95250</xdr:colOff>
          <xdr:row>68</xdr:row>
          <xdr:rowOff>257175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72</xdr:row>
          <xdr:rowOff>28575</xdr:rowOff>
        </xdr:from>
        <xdr:to>
          <xdr:col>1</xdr:col>
          <xdr:colOff>85725</xdr:colOff>
          <xdr:row>72</xdr:row>
          <xdr:rowOff>257175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70</xdr:row>
          <xdr:rowOff>38100</xdr:rowOff>
        </xdr:from>
        <xdr:to>
          <xdr:col>1</xdr:col>
          <xdr:colOff>85725</xdr:colOff>
          <xdr:row>70</xdr:row>
          <xdr:rowOff>257175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1</xdr:col>
          <xdr:colOff>257175</xdr:colOff>
          <xdr:row>26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66</xdr:row>
          <xdr:rowOff>123825</xdr:rowOff>
        </xdr:from>
        <xdr:to>
          <xdr:col>1</xdr:col>
          <xdr:colOff>85725</xdr:colOff>
          <xdr:row>67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180975</xdr:rowOff>
        </xdr:from>
        <xdr:to>
          <xdr:col>4</xdr:col>
          <xdr:colOff>57150</xdr:colOff>
          <xdr:row>67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69</xdr:row>
          <xdr:rowOff>228600</xdr:rowOff>
        </xdr:from>
        <xdr:to>
          <xdr:col>4</xdr:col>
          <xdr:colOff>66675</xdr:colOff>
          <xdr:row>71</xdr:row>
          <xdr:rowOff>28575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238125</xdr:rowOff>
        </xdr:from>
        <xdr:to>
          <xdr:col>4</xdr:col>
          <xdr:colOff>57150</xdr:colOff>
          <xdr:row>69</xdr:row>
          <xdr:rowOff>28575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43</xdr:row>
          <xdr:rowOff>57150</xdr:rowOff>
        </xdr:from>
        <xdr:to>
          <xdr:col>8</xdr:col>
          <xdr:colOff>238125</xdr:colOff>
          <xdr:row>44</xdr:row>
          <xdr:rowOff>9525</xdr:rowOff>
        </xdr:to>
        <xdr:sp macro="" textlink="">
          <xdr:nvSpPr>
            <xdr:cNvPr id="4103" name="ComboBox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44</xdr:row>
          <xdr:rowOff>228600</xdr:rowOff>
        </xdr:from>
        <xdr:to>
          <xdr:col>12</xdr:col>
          <xdr:colOff>257175</xdr:colOff>
          <xdr:row>46</xdr:row>
          <xdr:rowOff>0</xdr:rowOff>
        </xdr:to>
        <xdr:sp macro="" textlink="">
          <xdr:nvSpPr>
            <xdr:cNvPr id="4104" name="ComboBox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37</xdr:row>
          <xdr:rowOff>190500</xdr:rowOff>
        </xdr:from>
        <xdr:to>
          <xdr:col>13</xdr:col>
          <xdr:colOff>295275</xdr:colOff>
          <xdr:row>38</xdr:row>
          <xdr:rowOff>171450</xdr:rowOff>
        </xdr:to>
        <xdr:sp macro="" textlink="">
          <xdr:nvSpPr>
            <xdr:cNvPr id="4105" name="ComboBox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123825</xdr:rowOff>
        </xdr:from>
        <xdr:to>
          <xdr:col>13</xdr:col>
          <xdr:colOff>285750</xdr:colOff>
          <xdr:row>42</xdr:row>
          <xdr:rowOff>9525</xdr:rowOff>
        </xdr:to>
        <xdr:sp macro="" textlink="">
          <xdr:nvSpPr>
            <xdr:cNvPr id="4106" name="ComboBox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257175</xdr:colOff>
      <xdr:row>77</xdr:row>
      <xdr:rowOff>139700</xdr:rowOff>
    </xdr:from>
    <xdr:to>
      <xdr:col>31</xdr:col>
      <xdr:colOff>268433</xdr:colOff>
      <xdr:row>79</xdr:row>
      <xdr:rowOff>133350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379758" y="18745200"/>
          <a:ext cx="2085592" cy="480483"/>
          <a:chOff x="7794625" y="19345275"/>
          <a:chExt cx="2211702" cy="488950"/>
        </a:xfrm>
      </xdr:grpSpPr>
      <xdr:cxnSp macro="">
        <xdr:nvCxnSpPr>
          <xdr:cNvPr id="2" name="Gerade Verbindung mit Pfeil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CxnSpPr/>
        </xdr:nvCxnSpPr>
        <xdr:spPr>
          <a:xfrm flipV="1">
            <a:off x="7794625" y="19523075"/>
            <a:ext cx="927100" cy="311150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53474" y="19345275"/>
            <a:ext cx="1252853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V30</a:t>
            </a:r>
          </a:p>
        </xdr:txBody>
      </xdr:sp>
    </xdr:grpSp>
    <xdr:clientData/>
  </xdr:twoCellAnchor>
  <xdr:twoCellAnchor>
    <xdr:from>
      <xdr:col>24</xdr:col>
      <xdr:colOff>209551</xdr:colOff>
      <xdr:row>80</xdr:row>
      <xdr:rowOff>76200</xdr:rowOff>
    </xdr:from>
    <xdr:to>
      <xdr:col>31</xdr:col>
      <xdr:colOff>285750</xdr:colOff>
      <xdr:row>81</xdr:row>
      <xdr:rowOff>155121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332134" y="19411950"/>
          <a:ext cx="2150533" cy="322338"/>
          <a:chOff x="7600950" y="19440525"/>
          <a:chExt cx="2282579" cy="326571"/>
        </a:xfrm>
      </xdr:grpSpPr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7600950" y="19602450"/>
            <a:ext cx="963246" cy="164646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610600" y="19440525"/>
            <a:ext cx="1272929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V32</a:t>
            </a:r>
          </a:p>
        </xdr:txBody>
      </xdr:sp>
    </xdr:grpSp>
    <xdr:clientData/>
  </xdr:twoCellAnchor>
  <xdr:twoCellAnchor>
    <xdr:from>
      <xdr:col>15</xdr:col>
      <xdr:colOff>300038</xdr:colOff>
      <xdr:row>76</xdr:row>
      <xdr:rowOff>28560</xdr:rowOff>
    </xdr:from>
    <xdr:to>
      <xdr:col>22</xdr:col>
      <xdr:colOff>158750</xdr:colOff>
      <xdr:row>78</xdr:row>
      <xdr:rowOff>164622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4746096" y="18390643"/>
          <a:ext cx="1942571" cy="622896"/>
          <a:chOff x="7629561" y="19189692"/>
          <a:chExt cx="1885001" cy="625029"/>
        </a:xfrm>
      </xdr:grpSpPr>
      <xdr:cxnSp macro="">
        <xdr:nvCxnSpPr>
          <xdr:cNvPr id="12" name="Gerade Verbindung mit Pfeil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7629561" y="19583400"/>
            <a:ext cx="371946" cy="231321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Energy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Produced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heat</m:t>
                        </m:r>
                      </m:den>
                    </m:f>
                  </m:oMath>
                </a14:m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W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de-DE" sz="12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46</m:t>
                        </m:r>
                      </m:den>
                    </m:f>
                  </m:oMath>
                </a14:m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Choice>
        <mc:Fallback xmlns="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(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Energy content)/(Produced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heat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)</a:t>
                </a:r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W8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2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/V46</a:t>
                </a:r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Fallback>
      </mc:AlternateContent>
    </xdr:grpSp>
    <xdr:clientData/>
  </xdr:twoCellAnchor>
  <xdr:twoCellAnchor>
    <xdr:from>
      <xdr:col>3</xdr:col>
      <xdr:colOff>132742</xdr:colOff>
      <xdr:row>82</xdr:row>
      <xdr:rowOff>63695</xdr:rowOff>
    </xdr:from>
    <xdr:to>
      <xdr:col>8</xdr:col>
      <xdr:colOff>275297</xdr:colOff>
      <xdr:row>84</xdr:row>
      <xdr:rowOff>181475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021742" y="19886278"/>
          <a:ext cx="1624222" cy="604614"/>
          <a:chOff x="6103467" y="19575531"/>
          <a:chExt cx="1716632" cy="612085"/>
        </a:xfrm>
      </xdr:grpSpPr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>
            <a:off x="7405171" y="19575531"/>
            <a:ext cx="414928" cy="246747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Set to 100% according to Annex V of RED II</a:t>
            </a:r>
          </a:p>
        </xdr:txBody>
      </xdr:sp>
    </xdr:grpSp>
    <xdr:clientData/>
  </xdr:twoCellAnchor>
  <xdr:twoCellAnchor>
    <xdr:from>
      <xdr:col>25</xdr:col>
      <xdr:colOff>149225</xdr:colOff>
      <xdr:row>83</xdr:row>
      <xdr:rowOff>123825</xdr:rowOff>
    </xdr:from>
    <xdr:to>
      <xdr:col>27</xdr:col>
      <xdr:colOff>247650</xdr:colOff>
      <xdr:row>83</xdr:row>
      <xdr:rowOff>123825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007350" y="20840700"/>
          <a:ext cx="727075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307976</xdr:colOff>
      <xdr:row>82</xdr:row>
      <xdr:rowOff>122237</xdr:rowOff>
    </xdr:from>
    <xdr:to>
      <xdr:col>46</xdr:col>
      <xdr:colOff>87313</xdr:colOff>
      <xdr:row>84</xdr:row>
      <xdr:rowOff>76200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880476" y="20140612"/>
          <a:ext cx="5811837" cy="446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Calculation</a:t>
          </a:r>
          <a:r>
            <a:rPr lang="de-DE" sz="1000" b="1" baseline="0"/>
            <a:t> starts depending on the selection of the option field and if every corresponding cells are filled!</a:t>
          </a:r>
        </a:p>
        <a:p>
          <a:r>
            <a:rPr lang="de-DE" sz="700" b="0"/>
            <a:t>(In</a:t>
          </a:r>
          <a:r>
            <a:rPr lang="de-DE" sz="700" b="0" baseline="0"/>
            <a:t> this case individual calculation shows up, since "GHG- Calculation" is selected)</a:t>
          </a:r>
        </a:p>
      </xdr:txBody>
    </xdr:sp>
    <xdr:clientData/>
  </xdr:twoCellAnchor>
  <xdr:twoCellAnchor>
    <xdr:from>
      <xdr:col>25</xdr:col>
      <xdr:colOff>228600</xdr:colOff>
      <xdr:row>85</xdr:row>
      <xdr:rowOff>139700</xdr:rowOff>
    </xdr:from>
    <xdr:to>
      <xdr:col>28</xdr:col>
      <xdr:colOff>9525</xdr:colOff>
      <xdr:row>85</xdr:row>
      <xdr:rowOff>139700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8086725" y="21351875"/>
          <a:ext cx="72390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26989</xdr:colOff>
      <xdr:row>84</xdr:row>
      <xdr:rowOff>198436</xdr:rowOff>
    </xdr:from>
    <xdr:to>
      <xdr:col>32</xdr:col>
      <xdr:colOff>298739</xdr:colOff>
      <xdr:row>86</xdr:row>
      <xdr:rowOff>153987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de-DE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 </m:t>
                      </m:r>
                      <m:f>
                        <m:fPr>
                          <m:ctrlP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𝐸</m:t>
                          </m:r>
                        </m:num>
                        <m:den>
                          <m: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𝜂</m:t>
                          </m:r>
                          <m:r>
                            <a:rPr lang="de-DE" sz="1400" b="0" i="1" baseline="-250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𝑒𝑙</m:t>
                          </m:r>
                        </m:den>
                      </m:f>
                    </m:num>
                    <m:den>
                      <m:r>
                        <a:rPr lang="de-DE" sz="1100" b="0" i="1">
                          <a:latin typeface="Cambria Math" panose="02040503050406030204" pitchFamily="18" charset="0"/>
                        </a:rPr>
                        <m:t>183</m:t>
                      </m:r>
                    </m:den>
                  </m:f>
                </m:oMath>
              </a14:m>
              <a:r>
                <a:rPr lang="de-DE" sz="1100"/>
                <a:t>   </a:t>
              </a:r>
              <a:r>
                <a:rPr lang="de-DE" sz="1100" baseline="0"/>
                <a:t>=  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</m:t>
                      </m:r>
                      <m:f>
                        <m:fPr>
                          <m:ctrlPr>
                            <a:rPr lang="el-GR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𝑊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74</m:t>
                          </m:r>
                        </m:num>
                        <m:den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𝐼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80</m:t>
                          </m:r>
                        </m:den>
                      </m:f>
                    </m:num>
                    <m:den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</m:t>
                      </m:r>
                    </m:den>
                  </m:f>
                </m:oMath>
              </a14:m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de-DE" sz="1100" b="0" i="0">
                  <a:latin typeface="Cambria Math" panose="02040503050406030204" pitchFamily="18" charset="0"/>
                </a:rPr>
                <a:t>(</a:t>
              </a:r>
              <a:r>
                <a:rPr lang="de-DE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183 − 𝐸</a:t>
              </a:r>
              <a:r>
                <a:rPr lang="el-GR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/𝜂</a:t>
              </a:r>
              <a:r>
                <a:rPr lang="de-DE" sz="14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lang="de-DE" sz="11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de-DE" sz="1100" b="0" i="0">
                  <a:latin typeface="Cambria Math" panose="02040503050406030204" pitchFamily="18" charset="0"/>
                </a:rPr>
                <a:t>183</a:t>
              </a:r>
              <a:r>
                <a:rPr lang="de-DE" sz="1100"/>
                <a:t>   </a:t>
              </a:r>
              <a:r>
                <a:rPr lang="de-DE" sz="1100" baseline="0"/>
                <a:t>=  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(183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𝑊74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𝐼80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)/183</a:t>
              </a:r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44452</xdr:colOff>
      <xdr:row>66</xdr:row>
      <xdr:rowOff>125192</xdr:rowOff>
    </xdr:from>
    <xdr:to>
      <xdr:col>33</xdr:col>
      <xdr:colOff>297586</xdr:colOff>
      <xdr:row>68</xdr:row>
      <xdr:rowOff>53996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463369" y="16053109"/>
          <a:ext cx="2623800" cy="415637"/>
          <a:chOff x="8233235" y="19786129"/>
          <a:chExt cx="2763640" cy="428279"/>
        </a:xfrm>
      </xdr:grpSpPr>
      <xdr:cxnSp macro="">
        <xdr:nvCxnSpPr>
          <xdr:cNvPr id="35" name="Gerade Verbindung mit Pfeil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endCxn id="36" idx="1"/>
          </xdr:cNvCxnSpPr>
        </xdr:nvCxnSpPr>
        <xdr:spPr>
          <a:xfrm>
            <a:off x="8233235" y="19786129"/>
            <a:ext cx="1034598" cy="266354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/>
        </xdr:nvSpPr>
        <xdr:spPr>
          <a:xfrm>
            <a:off x="9267833" y="19890558"/>
            <a:ext cx="1729042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According Annex VI of</a:t>
            </a:r>
            <a:r>
              <a:rPr lang="de-DE" sz="800" baseline="0">
                <a:latin typeface="Verdana" panose="020B0604030504040204" pitchFamily="34" charset="0"/>
                <a:ea typeface="Verdana" panose="020B0604030504040204" pitchFamily="34" charset="0"/>
              </a:rPr>
              <a:t> RED II</a:t>
            </a:r>
            <a:endParaRPr lang="de-DE" sz="800"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88899</xdr:colOff>
      <xdr:row>67</xdr:row>
      <xdr:rowOff>142144</xdr:rowOff>
    </xdr:from>
    <xdr:to>
      <xdr:col>28</xdr:col>
      <xdr:colOff>137621</xdr:colOff>
      <xdr:row>68</xdr:row>
      <xdr:rowOff>153791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36" idx="1"/>
        </xdr:cNvCxnSpPr>
      </xdr:nvCxnSpPr>
      <xdr:spPr>
        <a:xfrm flipV="1">
          <a:off x="7882081" y="16810894"/>
          <a:ext cx="983904" cy="262761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25</xdr:col>
          <xdr:colOff>47625</xdr:colOff>
          <xdr:row>50</xdr:row>
          <xdr:rowOff>9525</xdr:rowOff>
        </xdr:to>
        <xdr:sp macro="" textlink="">
          <xdr:nvSpPr>
            <xdr:cNvPr id="4109" name="ComboBox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51</xdr:row>
          <xdr:rowOff>9525</xdr:rowOff>
        </xdr:from>
        <xdr:to>
          <xdr:col>25</xdr:col>
          <xdr:colOff>66675</xdr:colOff>
          <xdr:row>51</xdr:row>
          <xdr:rowOff>238125</xdr:rowOff>
        </xdr:to>
        <xdr:sp macro="" textlink="">
          <xdr:nvSpPr>
            <xdr:cNvPr id="4111" name="ComboBox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52</xdr:row>
          <xdr:rowOff>238125</xdr:rowOff>
        </xdr:from>
        <xdr:to>
          <xdr:col>25</xdr:col>
          <xdr:colOff>47625</xdr:colOff>
          <xdr:row>53</xdr:row>
          <xdr:rowOff>219075</xdr:rowOff>
        </xdr:to>
        <xdr:sp macro="" textlink="">
          <xdr:nvSpPr>
            <xdr:cNvPr id="4112" name="Combo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54</xdr:row>
          <xdr:rowOff>238125</xdr:rowOff>
        </xdr:from>
        <xdr:to>
          <xdr:col>25</xdr:col>
          <xdr:colOff>47625</xdr:colOff>
          <xdr:row>55</xdr:row>
          <xdr:rowOff>219075</xdr:rowOff>
        </xdr:to>
        <xdr:sp macro="" textlink="">
          <xdr:nvSpPr>
            <xdr:cNvPr id="4113" name="Combo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99</xdr:row>
          <xdr:rowOff>38100</xdr:rowOff>
        </xdr:from>
        <xdr:to>
          <xdr:col>25</xdr:col>
          <xdr:colOff>257175</xdr:colOff>
          <xdr:row>100</xdr:row>
          <xdr:rowOff>9525</xdr:rowOff>
        </xdr:to>
        <xdr:sp macro="" textlink="">
          <xdr:nvSpPr>
            <xdr:cNvPr id="4114" name="ComboBox5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101</xdr:row>
          <xdr:rowOff>19050</xdr:rowOff>
        </xdr:from>
        <xdr:to>
          <xdr:col>25</xdr:col>
          <xdr:colOff>257175</xdr:colOff>
          <xdr:row>101</xdr:row>
          <xdr:rowOff>238125</xdr:rowOff>
        </xdr:to>
        <xdr:sp macro="" textlink="">
          <xdr:nvSpPr>
            <xdr:cNvPr id="4115" name="ComboBox10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26</xdr:col>
      <xdr:colOff>48162</xdr:colOff>
      <xdr:row>35</xdr:row>
      <xdr:rowOff>190500</xdr:rowOff>
    </xdr:from>
    <xdr:to>
      <xdr:col>35</xdr:col>
      <xdr:colOff>173037</xdr:colOff>
      <xdr:row>40</xdr:row>
      <xdr:rowOff>35264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612" y="8924925"/>
          <a:ext cx="2953800" cy="931768"/>
        </a:xfrm>
        <a:prstGeom prst="rect">
          <a:avLst/>
        </a:prstGeom>
      </xdr:spPr>
    </xdr:pic>
    <xdr:clientData/>
  </xdr:twoCellAnchor>
  <xdr:twoCellAnchor>
    <xdr:from>
      <xdr:col>14</xdr:col>
      <xdr:colOff>73025</xdr:colOff>
      <xdr:row>38</xdr:row>
      <xdr:rowOff>57150</xdr:rowOff>
    </xdr:from>
    <xdr:to>
      <xdr:col>25</xdr:col>
      <xdr:colOff>152400</xdr:colOff>
      <xdr:row>38</xdr:row>
      <xdr:rowOff>68303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4473575" y="9448800"/>
          <a:ext cx="3536950" cy="1115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38</xdr:row>
      <xdr:rowOff>27482</xdr:rowOff>
    </xdr:from>
    <xdr:to>
      <xdr:col>25</xdr:col>
      <xdr:colOff>162833</xdr:colOff>
      <xdr:row>41</xdr:row>
      <xdr:rowOff>101600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4476750" y="9419132"/>
          <a:ext cx="3544208" cy="57894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228600</xdr:colOff>
      <xdr:row>37</xdr:row>
      <xdr:rowOff>9526</xdr:rowOff>
    </xdr:from>
    <xdr:to>
      <xdr:col>45</xdr:col>
      <xdr:colOff>130175</xdr:colOff>
      <xdr:row>38</xdr:row>
      <xdr:rowOff>215901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229975" y="9153526"/>
          <a:ext cx="3044825" cy="45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Type in the starting letter of the country to facilitate the selection</a:t>
          </a:r>
        </a:p>
      </xdr:txBody>
    </xdr:sp>
    <xdr:clientData/>
  </xdr:twoCellAnchor>
  <xdr:twoCellAnchor>
    <xdr:from>
      <xdr:col>15</xdr:col>
      <xdr:colOff>53975</xdr:colOff>
      <xdr:row>3</xdr:row>
      <xdr:rowOff>95250</xdr:rowOff>
    </xdr:from>
    <xdr:to>
      <xdr:col>19</xdr:col>
      <xdr:colOff>95250</xdr:colOff>
      <xdr:row>3</xdr:row>
      <xdr:rowOff>125453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V="1">
          <a:off x="4768850" y="790575"/>
          <a:ext cx="129857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228599</xdr:colOff>
      <xdr:row>2</xdr:row>
      <xdr:rowOff>168275</xdr:rowOff>
    </xdr:from>
    <xdr:to>
      <xdr:col>31</xdr:col>
      <xdr:colOff>276225</xdr:colOff>
      <xdr:row>4</xdr:row>
      <xdr:rowOff>76200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200774" y="615950"/>
          <a:ext cx="3819526" cy="40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15</xdr:col>
      <xdr:colOff>66675</xdr:colOff>
      <xdr:row>9</xdr:row>
      <xdr:rowOff>82550</xdr:rowOff>
    </xdr:from>
    <xdr:to>
      <xdr:col>19</xdr:col>
      <xdr:colOff>101600</xdr:colOff>
      <xdr:row>9</xdr:row>
      <xdr:rowOff>112753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flipV="1">
          <a:off x="4781550" y="2263775"/>
          <a:ext cx="129222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241299</xdr:colOff>
      <xdr:row>8</xdr:row>
      <xdr:rowOff>158751</xdr:rowOff>
    </xdr:from>
    <xdr:to>
      <xdr:col>29</xdr:col>
      <xdr:colOff>7361</xdr:colOff>
      <xdr:row>10</xdr:row>
      <xdr:rowOff>31750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284382" y="2063751"/>
          <a:ext cx="2941062" cy="370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0</xdr:rowOff>
        </xdr:from>
        <xdr:to>
          <xdr:col>19</xdr:col>
          <xdr:colOff>304800</xdr:colOff>
          <xdr:row>63</xdr:row>
          <xdr:rowOff>219075</xdr:rowOff>
        </xdr:to>
        <xdr:sp macro="" textlink="">
          <xdr:nvSpPr>
            <xdr:cNvPr id="4116" name="ComboBox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103</xdr:row>
          <xdr:rowOff>19050</xdr:rowOff>
        </xdr:from>
        <xdr:to>
          <xdr:col>25</xdr:col>
          <xdr:colOff>247650</xdr:colOff>
          <xdr:row>103</xdr:row>
          <xdr:rowOff>238125</xdr:rowOff>
        </xdr:to>
        <xdr:sp macro="" textlink="">
          <xdr:nvSpPr>
            <xdr:cNvPr id="4117" name="ComboBox12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220795</xdr:colOff>
      <xdr:row>75</xdr:row>
      <xdr:rowOff>124507</xdr:rowOff>
    </xdr:from>
    <xdr:to>
      <xdr:col>8</xdr:col>
      <xdr:colOff>180903</xdr:colOff>
      <xdr:row>78</xdr:row>
      <xdr:rowOff>158750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813462" y="18243174"/>
          <a:ext cx="1738108" cy="764493"/>
          <a:chOff x="5782242" y="19014071"/>
          <a:chExt cx="1855193" cy="824957"/>
        </a:xfrm>
      </xdr:grpSpPr>
      <xdr:cxnSp macro="">
        <xdr:nvCxnSpPr>
          <xdr:cNvPr id="62" name="Gerade Verbindung mit Pfeil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CxnSpPr/>
        </xdr:nvCxnSpPr>
        <xdr:spPr>
          <a:xfrm flipH="1" flipV="1">
            <a:off x="7153672" y="19613426"/>
            <a:ext cx="483763" cy="22560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Energy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Produced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electricity</m:t>
                        </m:r>
                      </m:den>
                    </m:f>
                  </m:oMath>
                </a14:m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W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80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V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46</m:t>
                        </m:r>
                      </m:den>
                    </m:f>
                  </m:oMath>
                </a14:m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Choice>
        <mc:Fallback xmlns="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100" i="0" baseline="0">
                    <a:latin typeface="Cambria Math" panose="02040503050406030204" pitchFamily="18" charset="0"/>
                  </a:rPr>
                  <a:t>(</a:t>
                </a:r>
                <a:r>
                  <a:rPr lang="de-DE" sz="1100" b="0" i="0" baseline="0">
                    <a:latin typeface="Cambria Math" panose="02040503050406030204" pitchFamily="18" charset="0"/>
                  </a:rPr>
                  <a:t>Energy content)/(Produced electricity)</a:t>
                </a:r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:r>
                  <a:rPr lang="de-DE" sz="1100" b="0" i="0" baseline="0">
                    <a:latin typeface="Cambria Math" panose="02040503050406030204" pitchFamily="18" charset="0"/>
                    <a:ea typeface="Verdana" panose="020B0604030504040204" pitchFamily="34" charset="0"/>
                  </a:rPr>
                  <a:t>W80/V46</a:t>
                </a:r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8</xdr:col>
      <xdr:colOff>303071</xdr:colOff>
      <xdr:row>45</xdr:row>
      <xdr:rowOff>125647</xdr:rowOff>
    </xdr:from>
    <xdr:to>
      <xdr:col>16</xdr:col>
      <xdr:colOff>216480</xdr:colOff>
      <xdr:row>49</xdr:row>
      <xdr:rowOff>19059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673738" y="10867730"/>
          <a:ext cx="2294659" cy="909412"/>
          <a:chOff x="7606265" y="19921774"/>
          <a:chExt cx="2431742" cy="940688"/>
        </a:xfrm>
      </xdr:grpSpPr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7606265" y="20099883"/>
            <a:ext cx="973502" cy="7130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8644472" y="19921774"/>
            <a:ext cx="1393535" cy="9406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Indication only for biomethane or biogas in m</a:t>
            </a:r>
            <a:r>
              <a:rPr lang="de-DE" sz="900" baseline="30000">
                <a:latin typeface="Verdana" panose="020B0604030504040204" pitchFamily="34" charset="0"/>
                <a:ea typeface="Verdana" panose="020B0604030504040204" pitchFamily="34" charset="0"/>
              </a:rPr>
              <a:t>3</a:t>
            </a:r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. All other biomass types only in t.</a:t>
            </a:r>
          </a:p>
        </xdr:txBody>
      </xdr:sp>
    </xdr:grpSp>
    <xdr:clientData/>
  </xdr:twoCellAnchor>
  <xdr:twoCellAnchor>
    <xdr:from>
      <xdr:col>8</xdr:col>
      <xdr:colOff>277814</xdr:colOff>
      <xdr:row>42</xdr:row>
      <xdr:rowOff>17505</xdr:rowOff>
    </xdr:from>
    <xdr:to>
      <xdr:col>18</xdr:col>
      <xdr:colOff>198433</xdr:colOff>
      <xdr:row>45</xdr:row>
      <xdr:rowOff>85718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2648481" y="10029338"/>
          <a:ext cx="2894535" cy="798463"/>
          <a:chOff x="5896676" y="20237470"/>
          <a:chExt cx="3064004" cy="804558"/>
        </a:xfrm>
      </xdr:grpSpPr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>
            <a:endCxn id="22" idx="1"/>
          </xdr:cNvCxnSpPr>
        </xdr:nvCxnSpPr>
        <xdr:spPr>
          <a:xfrm>
            <a:off x="5896676" y="20560403"/>
            <a:ext cx="1933764" cy="79353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830440" y="20237470"/>
            <a:ext cx="1130240" cy="8045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See "SURE Technical Guidance on Mass Balancing"</a:t>
            </a:r>
          </a:p>
        </xdr:txBody>
      </xdr:sp>
    </xdr:grpSp>
    <xdr:clientData/>
  </xdr:twoCellAnchor>
  <xdr:twoCellAnchor>
    <xdr:from>
      <xdr:col>5</xdr:col>
      <xdr:colOff>87311</xdr:colOff>
      <xdr:row>20</xdr:row>
      <xdr:rowOff>163524</xdr:rowOff>
    </xdr:from>
    <xdr:to>
      <xdr:col>12</xdr:col>
      <xdr:colOff>230187</xdr:colOff>
      <xdr:row>23</xdr:row>
      <xdr:rowOff>198449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568978" y="5042441"/>
          <a:ext cx="2227792" cy="765175"/>
          <a:chOff x="6155145" y="19722915"/>
          <a:chExt cx="2327956" cy="762638"/>
        </a:xfrm>
      </xdr:grpSpPr>
      <xdr:cxnSp macro="">
        <xdr:nvCxnSpPr>
          <xdr:cNvPr id="27" name="Gerade Verbindung mit Pfeil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6155145" y="20062724"/>
            <a:ext cx="1198348" cy="422829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23158" y="19722915"/>
            <a:ext cx="1059943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Number of valid SURE Certificate</a:t>
            </a:r>
          </a:p>
        </xdr:txBody>
      </xdr:sp>
    </xdr:grpSp>
    <xdr:clientData/>
  </xdr:twoCellAnchor>
  <xdr:twoCellAnchor>
    <xdr:from>
      <xdr:col>17</xdr:col>
      <xdr:colOff>30161</xdr:colOff>
      <xdr:row>20</xdr:row>
      <xdr:rowOff>201644</xdr:rowOff>
    </xdr:from>
    <xdr:to>
      <xdr:col>29</xdr:col>
      <xdr:colOff>23813</xdr:colOff>
      <xdr:row>24</xdr:row>
      <xdr:rowOff>198448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078411" y="5080561"/>
          <a:ext cx="3549652" cy="970470"/>
          <a:chOff x="6155145" y="19753854"/>
          <a:chExt cx="3748363" cy="964136"/>
        </a:xfrm>
      </xdr:grpSpPr>
      <xdr:cxnSp macro="">
        <xdr:nvCxnSpPr>
          <xdr:cNvPr id="39" name="Gerade Verbindung mit Pfeil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V="1">
            <a:off x="6155145" y="20118905"/>
            <a:ext cx="1841028" cy="36664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8111505" y="19753854"/>
            <a:ext cx="1792003" cy="9641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Only optional: Number of valid SURE Certificate or from another voluntary scheme recognised under Directive (EU) 2018/2001 Art. (4) or (6) (RED II)</a:t>
            </a:r>
          </a:p>
          <a:p>
            <a:pPr algn="l"/>
            <a:endParaRPr lang="de-DE" sz="900" baseline="0"/>
          </a:p>
        </xdr:txBody>
      </xdr:sp>
    </xdr:grp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148828</xdr:colOff>
      <xdr:row>84</xdr:row>
      <xdr:rowOff>140097</xdr:rowOff>
    </xdr:to>
    <xdr:cxnSp macro="">
      <xdr:nvCxnSpPr>
        <xdr:cNvPr id="50" name="Gerade Verbindung mit Pfei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>
          <a:off x="6578203" y="18657094"/>
          <a:ext cx="511969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145653</xdr:colOff>
      <xdr:row>84</xdr:row>
      <xdr:rowOff>140097</xdr:rowOff>
    </xdr:to>
    <xdr:cxnSp macro="">
      <xdr:nvCxnSpPr>
        <xdr:cNvPr id="4096" name="Gerade Verbindung mit Pfeil 4095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CxnSpPr/>
      </xdr:nvCxnSpPr>
      <xdr:spPr>
        <a:xfrm flipH="1">
          <a:off x="6578203" y="18657094"/>
          <a:ext cx="508794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157163</xdr:colOff>
      <xdr:row>69</xdr:row>
      <xdr:rowOff>26987</xdr:rowOff>
    </xdr:from>
    <xdr:to>
      <xdr:col>23</xdr:col>
      <xdr:colOff>300831</xdr:colOff>
      <xdr:row>84</xdr:row>
      <xdr:rowOff>169863</xdr:rowOff>
    </xdr:to>
    <xdr:cxnSp macro="">
      <xdr:nvCxnSpPr>
        <xdr:cNvPr id="4097" name="Gerade Verbindung mit Pfeil 4096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CxnSpPr/>
      </xdr:nvCxnSpPr>
      <xdr:spPr>
        <a:xfrm>
          <a:off x="7098507" y="17100550"/>
          <a:ext cx="459183" cy="3893344"/>
        </a:xfrm>
        <a:prstGeom prst="straightConnector1">
          <a:avLst/>
        </a:prstGeom>
        <a:ln w="22225">
          <a:solidFill>
            <a:srgbClr val="0068B4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46</xdr:col>
      <xdr:colOff>109828</xdr:colOff>
      <xdr:row>82</xdr:row>
      <xdr:rowOff>152257</xdr:rowOff>
    </xdr:from>
    <xdr:to>
      <xdr:col>49</xdr:col>
      <xdr:colOff>124116</xdr:colOff>
      <xdr:row>84</xdr:row>
      <xdr:rowOff>65812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9283" y="20535757"/>
          <a:ext cx="952644" cy="4126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25</xdr:col>
      <xdr:colOff>217489</xdr:colOff>
      <xdr:row>87</xdr:row>
      <xdr:rowOff>142877</xdr:rowOff>
    </xdr:from>
    <xdr:to>
      <xdr:col>27</xdr:col>
      <xdr:colOff>312739</xdr:colOff>
      <xdr:row>87</xdr:row>
      <xdr:rowOff>142877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154989" y="21391565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28577</xdr:colOff>
      <xdr:row>86</xdr:row>
      <xdr:rowOff>207818</xdr:rowOff>
    </xdr:from>
    <xdr:to>
      <xdr:col>32</xdr:col>
      <xdr:colOff>303068</xdr:colOff>
      <xdr:row>88</xdr:row>
      <xdr:rowOff>153989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el-GR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80− 𝐸/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ℎ)/</a:t>
              </a:r>
              <a:r>
                <a:rPr lang="de-DE" sz="900" b="0" i="0">
                  <a:latin typeface="Cambria Math" panose="02040503050406030204" pitchFamily="18" charset="0"/>
                </a:rPr>
                <a:t>80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(80 − 𝑊74/𝑃80)/80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220664</xdr:colOff>
      <xdr:row>89</xdr:row>
      <xdr:rowOff>146065</xdr:rowOff>
    </xdr:from>
    <xdr:to>
      <xdr:col>27</xdr:col>
      <xdr:colOff>315914</xdr:colOff>
      <xdr:row>89</xdr:row>
      <xdr:rowOff>146065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158164" y="21886878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34928</xdr:colOff>
      <xdr:row>88</xdr:row>
      <xdr:rowOff>179401</xdr:rowOff>
    </xdr:from>
    <xdr:to>
      <xdr:col>32</xdr:col>
      <xdr:colOff>303068</xdr:colOff>
      <xdr:row>90</xdr:row>
      <xdr:rowOff>160352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𝑒𝑙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124 − 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</a:t>
              </a:r>
              <a:r>
                <a:rPr lang="de-DE" sz="900" b="0" i="0">
                  <a:latin typeface="Cambria Math" panose="02040503050406030204" pitchFamily="18" charset="0"/>
                </a:rPr>
                <a:t>124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(124 − 𝑊74/𝑃80)/124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92</xdr:row>
      <xdr:rowOff>158777</xdr:rowOff>
    </xdr:from>
    <xdr:to>
      <xdr:col>27</xdr:col>
      <xdr:colOff>312739</xdr:colOff>
      <xdr:row>92</xdr:row>
      <xdr:rowOff>158777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8154989" y="22637777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47627</xdr:colOff>
      <xdr:row>91</xdr:row>
      <xdr:rowOff>177823</xdr:rowOff>
    </xdr:from>
    <xdr:to>
      <xdr:col>41</xdr:col>
      <xdr:colOff>178593</xdr:colOff>
      <xdr:row>93</xdr:row>
      <xdr:rowOff>158774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183 − 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den>
                            </m:f>
                          </m:e>
                        </m:d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𝐶h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el-GR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</m:t>
                        </m:r>
                      </m:den>
                    </m:f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</m:t>
                        </m:r>
                      </m:den>
                    </m:f>
                  </m:oMath>
                </m:oMathPara>
              </a14:m>
              <a:endParaRPr lang="de-DE" sz="900"/>
            </a:p>
            <a:p>
              <a:endParaRPr lang="de-DE" sz="7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b="0" i="0">
                  <a:latin typeface="Cambria Math" panose="02040503050406030204" pitchFamily="18" charset="0"/>
                </a:rPr>
                <a:t>(183 − (𝐸/𝜂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</a:t>
              </a:r>
              <a:r>
                <a:rPr lang="de-DE" sz="900" b="0" i="0">
                  <a:latin typeface="Cambria Math" panose="02040503050406030204" pitchFamily="18" charset="0"/>
                </a:rPr>
                <a:t>∗((𝐶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𝑒𝑙)/(</a:t>
              </a:r>
              <a:r>
                <a:rPr lang="de-DE" sz="900" b="0" i="0">
                  <a:latin typeface="Cambria Math" panose="02040503050406030204" pitchFamily="18" charset="0"/>
                </a:rPr>
                <a:t>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+𝐶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</a:t>
              </a:r>
              <a:r>
                <a:rPr lang="de-DE" sz="900" b="0" i="0">
                  <a:latin typeface="Cambria Math" panose="02040503050406030204" pitchFamily="18" charset="0"/>
                </a:rPr>
                <a:t>∗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ℎ)))/</a:t>
              </a:r>
              <a:r>
                <a:rPr lang="de-DE" sz="900" b="0" i="0">
                  <a:latin typeface="Cambria Math" panose="02040503050406030204" pitchFamily="18" charset="0"/>
                </a:rPr>
                <a:t>183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(183 − (𝑊74/𝐼80)∗((𝐼82∗𝐼80)/(𝐼82∗𝐼80+𝑃82∗𝑃80)))/183</a:t>
              </a:r>
              <a:endParaRPr lang="de-DE" sz="900"/>
            </a:p>
            <a:p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95</xdr:row>
      <xdr:rowOff>152444</xdr:rowOff>
    </xdr:from>
    <xdr:to>
      <xdr:col>27</xdr:col>
      <xdr:colOff>312739</xdr:colOff>
      <xdr:row>95</xdr:row>
      <xdr:rowOff>152444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154989" y="23369632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49215</xdr:colOff>
      <xdr:row>94</xdr:row>
      <xdr:rowOff>171491</xdr:rowOff>
    </xdr:from>
    <xdr:to>
      <xdr:col>41</xdr:col>
      <xdr:colOff>190500</xdr:colOff>
      <xdr:row>96</xdr:row>
      <xdr:rowOff>152442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  <m:r>
                      <a:rPr kumimoji="0" lang="de-DE" sz="9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(80 − (𝐸/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∗((𝐶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+𝐶ℎ∗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)/80=(80 − (𝑊74/𝑃80)∗((𝑃82∗𝑃80)/(𝐼82∗𝐼80+𝑃82∗𝑃80)))/80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15</xdr:col>
      <xdr:colOff>301500</xdr:colOff>
      <xdr:row>82</xdr:row>
      <xdr:rowOff>39673</xdr:rowOff>
    </xdr:from>
    <xdr:to>
      <xdr:col>19</xdr:col>
      <xdr:colOff>221942</xdr:colOff>
      <xdr:row>85</xdr:row>
      <xdr:rowOff>95737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4747558" y="19862256"/>
          <a:ext cx="1115301" cy="786314"/>
          <a:chOff x="6103467" y="19397713"/>
          <a:chExt cx="1182667" cy="789903"/>
        </a:xfrm>
      </xdr:grpSpPr>
      <xdr:cxnSp macro="">
        <xdr:nvCxnSpPr>
          <xdr:cNvPr id="48" name="Gerade Verbindung mit Pfeil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>
          <a:xfrm>
            <a:off x="6158790" y="19397713"/>
            <a:ext cx="383212" cy="179055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Explanation in RED II  Annex VI, Part B Paragraph 16</a:t>
            </a:r>
          </a:p>
        </xdr:txBody>
      </xdr:sp>
    </xdr:grpSp>
    <xdr:clientData/>
  </xdr:twoCellAnchor>
  <xdr:twoCellAnchor>
    <xdr:from>
      <xdr:col>24</xdr:col>
      <xdr:colOff>49647</xdr:colOff>
      <xdr:row>30</xdr:row>
      <xdr:rowOff>77921</xdr:rowOff>
    </xdr:from>
    <xdr:to>
      <xdr:col>35</xdr:col>
      <xdr:colOff>215901</xdr:colOff>
      <xdr:row>35</xdr:row>
      <xdr:rowOff>85722</xdr:rowOff>
    </xdr:to>
    <xdr:grpSp>
      <xdr:nvGrpSpPr>
        <xdr:cNvPr id="60" name="Gruppier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7172230" y="7433338"/>
          <a:ext cx="3425921" cy="1224884"/>
          <a:chOff x="6881105" y="19920343"/>
          <a:chExt cx="3619108" cy="1165392"/>
        </a:xfrm>
      </xdr:grpSpPr>
      <xdr:cxnSp macro="">
        <xdr:nvCxnSpPr>
          <xdr:cNvPr id="4098" name="Gerade Verbindung mit Pfeil 4097">
            <a:extLst>
              <a:ext uri="{FF2B5EF4-FFF2-40B4-BE49-F238E27FC236}">
                <a16:creationId xmlns:a16="http://schemas.microsoft.com/office/drawing/2014/main" id="{00000000-0008-0000-0100-000002100000}"/>
              </a:ext>
            </a:extLst>
          </xdr:cNvPr>
          <xdr:cNvCxnSpPr/>
        </xdr:nvCxnSpPr>
        <xdr:spPr>
          <a:xfrm>
            <a:off x="6881105" y="19920343"/>
            <a:ext cx="1345348" cy="42078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99" name="Textfeld 4098">
            <a:extLst>
              <a:ext uri="{FF2B5EF4-FFF2-40B4-BE49-F238E27FC236}">
                <a16:creationId xmlns:a16="http://schemas.microsoft.com/office/drawing/2014/main" id="{00000000-0008-0000-0100-000003100000}"/>
              </a:ext>
            </a:extLst>
          </xdr:cNvPr>
          <xdr:cNvSpPr txBox="1"/>
        </xdr:nvSpPr>
        <xdr:spPr>
          <a:xfrm>
            <a:off x="8322062" y="20050024"/>
            <a:ext cx="2178151" cy="10357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of electricity/heat generated in megajoules from sustainable biomass during the reporting period. Cooling counts as heat.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Conversion: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1 kWh = 3.6 MJ</a:t>
            </a:r>
          </a:p>
        </xdr:txBody>
      </xdr:sp>
    </xdr:grpSp>
    <xdr:clientData/>
  </xdr:twoCellAnchor>
  <xdr:twoCellAnchor>
    <xdr:from>
      <xdr:col>10</xdr:col>
      <xdr:colOff>162215</xdr:colOff>
      <xdr:row>45</xdr:row>
      <xdr:rowOff>236980</xdr:rowOff>
    </xdr:from>
    <xdr:to>
      <xdr:col>12</xdr:col>
      <xdr:colOff>7327</xdr:colOff>
      <xdr:row>46</xdr:row>
      <xdr:rowOff>146538</xdr:rowOff>
    </xdr:to>
    <xdr:cxnSp macro="">
      <xdr:nvCxnSpPr>
        <xdr:cNvPr id="4118" name="Gerade Verbindung mit Pfeil 4117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CxnSpPr/>
      </xdr:nvCxnSpPr>
      <xdr:spPr>
        <a:xfrm>
          <a:off x="3312792" y="11227365"/>
          <a:ext cx="475227" cy="15867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257031</xdr:colOff>
      <xdr:row>44</xdr:row>
      <xdr:rowOff>88805</xdr:rowOff>
    </xdr:from>
    <xdr:to>
      <xdr:col>37</xdr:col>
      <xdr:colOff>114297</xdr:colOff>
      <xdr:row>46</xdr:row>
      <xdr:rowOff>179253</xdr:rowOff>
    </xdr:to>
    <xdr:grpSp>
      <xdr:nvGrpSpPr>
        <xdr:cNvPr id="4124" name="Gruppieren 4123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GrpSpPr/>
      </xdr:nvGrpSpPr>
      <xdr:grpSpPr>
        <a:xfrm>
          <a:off x="7083281" y="10587472"/>
          <a:ext cx="4005933" cy="577281"/>
          <a:chOff x="5896676" y="20237471"/>
          <a:chExt cx="4261963" cy="574680"/>
        </a:xfrm>
      </xdr:grpSpPr>
      <xdr:cxnSp macro="">
        <xdr:nvCxnSpPr>
          <xdr:cNvPr id="4125" name="Gerade Verbindung mit Pfeil 4124">
            <a:extLst>
              <a:ext uri="{FF2B5EF4-FFF2-40B4-BE49-F238E27FC236}">
                <a16:creationId xmlns:a16="http://schemas.microsoft.com/office/drawing/2014/main" id="{00000000-0008-0000-0100-00001D100000}"/>
              </a:ext>
            </a:extLst>
          </xdr:cNvPr>
          <xdr:cNvCxnSpPr>
            <a:endCxn id="4126" idx="1"/>
          </xdr:cNvCxnSpPr>
        </xdr:nvCxnSpPr>
        <xdr:spPr>
          <a:xfrm flipV="1">
            <a:off x="5896676" y="20524811"/>
            <a:ext cx="1933765" cy="3559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126" name="Textfeld 4125">
            <a:extLst>
              <a:ext uri="{FF2B5EF4-FFF2-40B4-BE49-F238E27FC236}">
                <a16:creationId xmlns:a16="http://schemas.microsoft.com/office/drawing/2014/main" id="{00000000-0008-0000-0100-00001E100000}"/>
              </a:ext>
            </a:extLst>
          </xdr:cNvPr>
          <xdr:cNvSpPr txBox="1"/>
        </xdr:nvSpPr>
        <xdr:spPr>
          <a:xfrm>
            <a:off x="7830439" y="20237471"/>
            <a:ext cx="2328200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Total energy content of the biomass fuel used: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x heating value of the fuel</a:t>
            </a:r>
          </a:p>
        </xdr:txBody>
      </xdr:sp>
    </xdr:grpSp>
    <xdr:clientData/>
  </xdr:twoCellAnchor>
  <xdr:twoCellAnchor>
    <xdr:from>
      <xdr:col>7</xdr:col>
      <xdr:colOff>66678</xdr:colOff>
      <xdr:row>71</xdr:row>
      <xdr:rowOff>225425</xdr:rowOff>
    </xdr:from>
    <xdr:to>
      <xdr:col>17</xdr:col>
      <xdr:colOff>38101</xdr:colOff>
      <xdr:row>72</xdr:row>
      <xdr:rowOff>181586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266953" y="17703800"/>
          <a:ext cx="3114673" cy="203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Specification of either individual or disaggregated value</a:t>
          </a:r>
        </a:p>
      </xdr:txBody>
    </xdr:sp>
    <xdr:clientData/>
  </xdr:twoCellAnchor>
  <xdr:twoCellAnchor>
    <xdr:from>
      <xdr:col>0</xdr:col>
      <xdr:colOff>209550</xdr:colOff>
      <xdr:row>70</xdr:row>
      <xdr:rowOff>206826</xdr:rowOff>
    </xdr:from>
    <xdr:to>
      <xdr:col>19</xdr:col>
      <xdr:colOff>266700</xdr:colOff>
      <xdr:row>83</xdr:row>
      <xdr:rowOff>57150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9550" y="17704251"/>
          <a:ext cx="6029325" cy="306977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0.emf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image" Target="../media/image12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ontrol" Target="../activeX/activeX11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11.emf"/><Relationship Id="rId28" Type="http://schemas.openxmlformats.org/officeDocument/2006/relationships/ctrlProp" Target="../ctrlProps/ctrlProp6.xml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3.emf"/><Relationship Id="rId30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123"/>
  <sheetViews>
    <sheetView showGridLines="0" tabSelected="1" view="pageBreakPreview" topLeftCell="A58" zoomScale="55" zoomScaleNormal="60" zoomScaleSheetLayoutView="55" zoomScalePageLayoutView="50" workbookViewId="0">
      <selection activeCell="N4" sqref="N4:O4"/>
    </sheetView>
  </sheetViews>
  <sheetFormatPr baseColWidth="10" defaultColWidth="13.5703125" defaultRowHeight="14.25" x14ac:dyDescent="0.2"/>
  <cols>
    <col min="1" max="1" width="8.5703125" style="7" customWidth="1"/>
    <col min="2" max="2" width="11.7109375" style="7" customWidth="1"/>
    <col min="3" max="3" width="8.5703125" style="7" customWidth="1"/>
    <col min="4" max="4" width="11.7109375" style="7" customWidth="1"/>
    <col min="5" max="5" width="8.5703125" style="7" customWidth="1"/>
    <col min="6" max="6" width="11.7109375" style="7" customWidth="1"/>
    <col min="7" max="7" width="8.5703125" style="7" customWidth="1"/>
    <col min="8" max="8" width="13.5703125" style="7" customWidth="1"/>
    <col min="9" max="9" width="8.5703125" style="7" customWidth="1"/>
    <col min="10" max="10" width="11.7109375" style="7" customWidth="1"/>
    <col min="11" max="11" width="8.5703125" style="7" customWidth="1"/>
    <col min="12" max="12" width="11.7109375" style="7" customWidth="1"/>
    <col min="13" max="13" width="8.5703125" style="7" customWidth="1"/>
    <col min="14" max="14" width="11.7109375" style="7" customWidth="1"/>
    <col min="15" max="15" width="10.140625" style="7" customWidth="1"/>
    <col min="16" max="16" width="11.7109375" style="7" customWidth="1"/>
    <col min="17" max="17" width="8.5703125" style="7" customWidth="1"/>
    <col min="18" max="18" width="11.7109375" style="7" customWidth="1"/>
    <col min="19" max="19" width="8.5703125" style="7" customWidth="1"/>
    <col min="20" max="20" width="11.7109375" style="7" customWidth="1"/>
    <col min="21" max="21" width="8.5703125" style="11" customWidth="1"/>
    <col min="22" max="22" width="11.7109375" style="7" customWidth="1"/>
    <col min="23" max="23" width="8.5703125" style="7" customWidth="1"/>
    <col min="24" max="24" width="11.7109375" style="7" customWidth="1"/>
    <col min="25" max="26" width="8.5703125" style="7" customWidth="1"/>
    <col min="27" max="16384" width="13.5703125" style="7"/>
  </cols>
  <sheetData>
    <row r="1" spans="1:26" ht="53.25" customHeight="1" x14ac:dyDescent="0.3">
      <c r="A1" s="150" t="s">
        <v>419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  <c r="R1" s="151"/>
      <c r="S1" s="151"/>
      <c r="T1" s="151"/>
      <c r="U1" s="151"/>
      <c r="V1" s="151"/>
      <c r="W1" s="151"/>
      <c r="X1" s="151"/>
      <c r="Y1" s="306" t="s">
        <v>475</v>
      </c>
      <c r="Z1" s="307"/>
    </row>
    <row r="2" spans="1:26" s="14" customFormat="1" ht="28.5" customHeight="1" x14ac:dyDescent="0.25">
      <c r="A2" s="246" t="s">
        <v>473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9"/>
      <c r="W2" s="29"/>
      <c r="X2" s="29"/>
      <c r="Y2" s="30"/>
      <c r="Z2" s="153"/>
    </row>
    <row r="3" spans="1:26" s="14" customFormat="1" ht="11.25" customHeight="1" x14ac:dyDescent="0.25">
      <c r="A3" s="15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9"/>
      <c r="W3" s="29"/>
      <c r="X3" s="29"/>
      <c r="Y3" s="30"/>
      <c r="Z3" s="153"/>
    </row>
    <row r="4" spans="1:26" s="14" customFormat="1" ht="57.75" customHeight="1" x14ac:dyDescent="0.25">
      <c r="A4" s="318" t="s">
        <v>476</v>
      </c>
      <c r="B4" s="319"/>
      <c r="C4" s="319"/>
      <c r="D4" s="319"/>
      <c r="E4" s="319"/>
      <c r="F4" s="320" t="s">
        <v>0</v>
      </c>
      <c r="G4" s="321"/>
      <c r="H4" s="321"/>
      <c r="I4" s="155" t="s">
        <v>1</v>
      </c>
      <c r="J4" s="322" t="s">
        <v>2</v>
      </c>
      <c r="K4" s="323"/>
      <c r="L4" s="323"/>
      <c r="M4" s="155" t="s">
        <v>3</v>
      </c>
      <c r="N4" s="322" t="s">
        <v>4</v>
      </c>
      <c r="O4" s="323"/>
      <c r="P4" s="29"/>
      <c r="Q4" s="29"/>
      <c r="R4" s="29"/>
      <c r="S4" s="29"/>
      <c r="T4" s="29"/>
      <c r="U4" s="30"/>
      <c r="V4" s="29"/>
      <c r="W4" s="29"/>
      <c r="X4" s="29"/>
      <c r="Y4" s="30"/>
      <c r="Z4" s="153"/>
    </row>
    <row r="5" spans="1:26" s="14" customFormat="1" ht="9.6" customHeight="1" x14ac:dyDescent="0.25">
      <c r="A5" s="154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29"/>
      <c r="W5" s="29"/>
      <c r="X5" s="29"/>
      <c r="Y5" s="30"/>
      <c r="Z5" s="153"/>
    </row>
    <row r="6" spans="1:26" s="14" customFormat="1" ht="40.5" customHeight="1" x14ac:dyDescent="0.25">
      <c r="A6" s="318" t="s">
        <v>420</v>
      </c>
      <c r="B6" s="261"/>
      <c r="C6" s="261"/>
      <c r="D6" s="261"/>
      <c r="E6" s="29"/>
      <c r="F6" s="277" t="s">
        <v>5</v>
      </c>
      <c r="G6" s="278"/>
      <c r="H6" s="278"/>
      <c r="I6" s="278"/>
      <c r="J6" s="278"/>
      <c r="K6" s="278"/>
      <c r="L6" s="278"/>
      <c r="M6" s="278"/>
      <c r="N6" s="278"/>
      <c r="O6" s="278"/>
      <c r="P6" s="29"/>
      <c r="Q6" s="29"/>
      <c r="R6" s="29"/>
      <c r="S6" s="29"/>
      <c r="T6" s="29"/>
      <c r="U6" s="30"/>
      <c r="V6" s="29"/>
      <c r="W6" s="29"/>
      <c r="X6" s="29"/>
      <c r="Y6" s="30"/>
      <c r="Z6" s="153"/>
    </row>
    <row r="7" spans="1:26" s="14" customFormat="1" ht="9.6" customHeight="1" x14ac:dyDescent="0.25">
      <c r="A7" s="154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  <c r="X7" s="29"/>
      <c r="Y7" s="30"/>
      <c r="Z7" s="153"/>
    </row>
    <row r="8" spans="1:26" s="14" customFormat="1" ht="31.15" customHeight="1" x14ac:dyDescent="0.25">
      <c r="A8" s="260" t="s">
        <v>6</v>
      </c>
      <c r="B8" s="261"/>
      <c r="C8" s="261"/>
      <c r="D8" s="261"/>
      <c r="E8" s="29"/>
      <c r="F8" s="327" t="s">
        <v>418</v>
      </c>
      <c r="G8" s="328"/>
      <c r="H8" s="328"/>
      <c r="I8" s="328"/>
      <c r="J8" s="328"/>
      <c r="K8" s="328"/>
      <c r="L8" s="328"/>
      <c r="M8" s="328"/>
      <c r="N8" s="328"/>
      <c r="O8" s="328"/>
      <c r="P8" s="29"/>
      <c r="Q8" s="29"/>
      <c r="R8" s="29"/>
      <c r="S8" s="29"/>
      <c r="T8" s="29"/>
      <c r="U8" s="30"/>
      <c r="V8" s="29"/>
      <c r="W8" s="29"/>
      <c r="X8" s="29"/>
      <c r="Y8" s="30"/>
      <c r="Z8" s="153"/>
    </row>
    <row r="9" spans="1:26" s="14" customFormat="1" ht="8.1" customHeight="1" x14ac:dyDescent="0.25">
      <c r="A9" s="157"/>
      <c r="B9" s="156"/>
      <c r="C9" s="156"/>
      <c r="D9" s="156"/>
      <c r="E9" s="29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29"/>
      <c r="R9" s="29"/>
      <c r="S9" s="29"/>
      <c r="T9" s="29"/>
      <c r="U9" s="30"/>
      <c r="V9" s="29"/>
      <c r="W9" s="29"/>
      <c r="X9" s="29"/>
      <c r="Y9" s="30"/>
      <c r="Z9" s="153"/>
    </row>
    <row r="10" spans="1:26" s="14" customFormat="1" ht="28.15" customHeight="1" x14ac:dyDescent="0.25">
      <c r="A10" s="154" t="s">
        <v>7</v>
      </c>
      <c r="B10" s="156"/>
      <c r="C10" s="156"/>
      <c r="D10" s="156"/>
      <c r="E10" s="29"/>
      <c r="F10" s="277"/>
      <c r="G10" s="278"/>
      <c r="H10" s="278"/>
      <c r="I10" s="278"/>
      <c r="J10" s="278"/>
      <c r="K10" s="278"/>
      <c r="L10" s="278"/>
      <c r="M10" s="278"/>
      <c r="N10" s="278"/>
      <c r="O10" s="278"/>
      <c r="P10" s="156"/>
      <c r="Q10" s="29"/>
      <c r="R10" s="29"/>
      <c r="S10" s="29"/>
      <c r="T10" s="29"/>
      <c r="U10" s="30"/>
      <c r="V10" s="29"/>
      <c r="W10" s="29"/>
      <c r="X10" s="29"/>
      <c r="Y10" s="30"/>
      <c r="Z10" s="153"/>
    </row>
    <row r="11" spans="1:26" ht="6" customHeight="1" thickBot="1" x14ac:dyDescent="0.3">
      <c r="A11" s="154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153"/>
    </row>
    <row r="12" spans="1:26" ht="39" customHeight="1" thickBot="1" x14ac:dyDescent="0.3">
      <c r="A12" s="236" t="s">
        <v>8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9"/>
      <c r="N12" s="324" t="s">
        <v>9</v>
      </c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6"/>
    </row>
    <row r="13" spans="1:26" ht="21" customHeight="1" x14ac:dyDescent="0.25">
      <c r="A13" s="154" t="s">
        <v>10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11</v>
      </c>
      <c r="O13" s="29"/>
      <c r="P13" s="29"/>
      <c r="Q13" s="29"/>
      <c r="R13" s="29"/>
      <c r="S13" s="29"/>
      <c r="T13" s="29"/>
      <c r="U13" s="30"/>
      <c r="V13" s="29"/>
      <c r="W13" s="29"/>
      <c r="X13" s="29"/>
      <c r="Y13" s="29"/>
      <c r="Z13" s="158"/>
    </row>
    <row r="14" spans="1:26" ht="20.100000000000001" customHeight="1" x14ac:dyDescent="0.25">
      <c r="A14" s="292" t="s">
        <v>12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93"/>
      <c r="M14" s="29"/>
      <c r="N14" s="277" t="s">
        <v>13</v>
      </c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93"/>
      <c r="Z14" s="158"/>
    </row>
    <row r="15" spans="1:26" ht="20.100000000000001" customHeight="1" x14ac:dyDescent="0.25">
      <c r="A15" s="294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6"/>
      <c r="M15" s="29"/>
      <c r="N15" s="308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6"/>
      <c r="Z15" s="158"/>
    </row>
    <row r="16" spans="1:26" ht="5.25" customHeight="1" x14ac:dyDescent="0.25">
      <c r="A16" s="159"/>
      <c r="B16" s="160"/>
      <c r="C16" s="160"/>
      <c r="D16" s="160"/>
      <c r="E16" s="160"/>
      <c r="F16" s="160"/>
      <c r="G16" s="160"/>
      <c r="H16" s="160"/>
      <c r="I16" s="29"/>
      <c r="J16" s="29"/>
      <c r="K16" s="29"/>
      <c r="L16" s="29"/>
      <c r="M16" s="29"/>
      <c r="N16" s="160"/>
      <c r="O16" s="160"/>
      <c r="P16" s="160"/>
      <c r="Q16" s="160"/>
      <c r="R16" s="160"/>
      <c r="S16" s="160"/>
      <c r="T16" s="160"/>
      <c r="U16" s="161"/>
      <c r="V16" s="160"/>
      <c r="W16" s="29"/>
      <c r="X16" s="29"/>
      <c r="Y16" s="29"/>
      <c r="Z16" s="158"/>
    </row>
    <row r="17" spans="1:32" ht="21" customHeight="1" x14ac:dyDescent="0.25">
      <c r="A17" s="154" t="s">
        <v>14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 t="s">
        <v>15</v>
      </c>
      <c r="O17" s="29"/>
      <c r="P17" s="29"/>
      <c r="Q17" s="29"/>
      <c r="R17" s="29"/>
      <c r="S17" s="29"/>
      <c r="T17" s="29"/>
      <c r="U17" s="30"/>
      <c r="V17" s="29"/>
      <c r="W17" s="29"/>
      <c r="X17" s="29"/>
      <c r="Y17" s="29"/>
      <c r="Z17" s="158"/>
    </row>
    <row r="18" spans="1:32" ht="33.6" customHeight="1" x14ac:dyDescent="0.25">
      <c r="A18" s="297" t="s">
        <v>421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9"/>
      <c r="M18" s="29"/>
      <c r="N18" s="309" t="s">
        <v>421</v>
      </c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1"/>
      <c r="Z18" s="158"/>
    </row>
    <row r="19" spans="1:32" ht="35.1" customHeight="1" x14ac:dyDescent="0.25">
      <c r="A19" s="300" t="s">
        <v>16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2"/>
      <c r="M19" s="29"/>
      <c r="N19" s="312" t="s">
        <v>17</v>
      </c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4"/>
      <c r="Z19" s="158"/>
    </row>
    <row r="20" spans="1:32" ht="39.6" customHeight="1" x14ac:dyDescent="0.25">
      <c r="A20" s="249" t="s">
        <v>18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1"/>
      <c r="M20" s="29"/>
      <c r="N20" s="315" t="s">
        <v>19</v>
      </c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7"/>
      <c r="Z20" s="158"/>
    </row>
    <row r="21" spans="1:32" ht="9" customHeight="1" x14ac:dyDescent="0.25">
      <c r="A21" s="15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29"/>
      <c r="W21" s="29"/>
      <c r="X21" s="29"/>
      <c r="Y21" s="29"/>
      <c r="Z21" s="158"/>
    </row>
    <row r="22" spans="1:32" ht="21" customHeight="1" x14ac:dyDescent="0.25">
      <c r="A22" s="154" t="s">
        <v>422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29"/>
      <c r="W22" s="29"/>
      <c r="X22" s="29"/>
      <c r="Y22" s="29"/>
      <c r="Z22" s="158"/>
    </row>
    <row r="23" spans="1:32" ht="21" customHeight="1" x14ac:dyDescent="0.25">
      <c r="A23" s="154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  <c r="V23" s="29"/>
      <c r="W23" s="29"/>
      <c r="X23" s="29"/>
      <c r="Y23" s="29"/>
      <c r="Z23" s="158"/>
    </row>
    <row r="24" spans="1:32" ht="21" customHeight="1" x14ac:dyDescent="0.25">
      <c r="A24" s="154" t="s">
        <v>20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 t="s">
        <v>21</v>
      </c>
      <c r="O24" s="29"/>
      <c r="P24" s="29"/>
      <c r="Q24" s="29"/>
      <c r="R24" s="29"/>
      <c r="S24" s="29"/>
      <c r="T24" s="29"/>
      <c r="U24" s="30"/>
      <c r="V24" s="29"/>
      <c r="W24" s="29"/>
      <c r="X24" s="29"/>
      <c r="Y24" s="29"/>
      <c r="Z24" s="158"/>
      <c r="AC24" s="1"/>
      <c r="AD24" s="1"/>
      <c r="AE24" s="9"/>
      <c r="AF24" s="1"/>
    </row>
    <row r="25" spans="1:32" ht="31.5" customHeight="1" x14ac:dyDescent="0.25">
      <c r="A25" s="252" t="s">
        <v>115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4"/>
      <c r="M25" s="29"/>
      <c r="N25" s="228" t="s">
        <v>22</v>
      </c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30"/>
      <c r="Z25" s="158"/>
      <c r="AC25" s="1"/>
      <c r="AD25" s="1"/>
      <c r="AE25" s="9"/>
      <c r="AF25" s="1"/>
    </row>
    <row r="26" spans="1:32" ht="26.45" customHeight="1" x14ac:dyDescent="0.25">
      <c r="A26" s="206"/>
      <c r="B26" s="207" t="s">
        <v>23</v>
      </c>
      <c r="C26" s="206"/>
      <c r="D26" s="206"/>
      <c r="E26" s="206"/>
      <c r="F26" s="206"/>
      <c r="G26" s="206"/>
      <c r="H26" s="206"/>
      <c r="I26" s="206"/>
      <c r="J26" s="206"/>
      <c r="K26" s="206"/>
      <c r="L26" s="162"/>
      <c r="M26" s="163"/>
      <c r="N26" s="164"/>
      <c r="O26" s="164"/>
      <c r="P26" s="164"/>
      <c r="Q26" s="164"/>
      <c r="R26" s="164"/>
      <c r="S26" s="164"/>
      <c r="T26" s="164"/>
      <c r="U26" s="164"/>
      <c r="V26" s="164"/>
      <c r="W26" s="29"/>
      <c r="X26" s="29"/>
      <c r="Y26" s="29"/>
      <c r="Z26" s="165"/>
      <c r="AC26" s="1"/>
      <c r="AD26" s="1"/>
      <c r="AE26" s="9"/>
      <c r="AF26" s="1"/>
    </row>
    <row r="27" spans="1:32" ht="6" customHeight="1" x14ac:dyDescent="0.25">
      <c r="A27" s="15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  <c r="Z27" s="158"/>
    </row>
    <row r="28" spans="1:32" s="18" customFormat="1" ht="53.25" customHeight="1" x14ac:dyDescent="0.3">
      <c r="A28" s="231" t="s">
        <v>469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3"/>
      <c r="O28" s="232" t="s">
        <v>470</v>
      </c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5"/>
      <c r="AC28" s="19"/>
      <c r="AD28" s="19"/>
      <c r="AE28" s="19"/>
      <c r="AF28" s="19"/>
    </row>
    <row r="29" spans="1:32" s="16" customFormat="1" ht="19.5" x14ac:dyDescent="0.25">
      <c r="A29" s="154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158"/>
      <c r="AC29" s="17"/>
      <c r="AD29" s="17"/>
      <c r="AE29" s="17"/>
      <c r="AF29" s="17"/>
    </row>
    <row r="30" spans="1:32" s="16" customFormat="1" ht="28.15" customHeight="1" x14ac:dyDescent="0.25">
      <c r="A30" s="154" t="s">
        <v>24</v>
      </c>
      <c r="B30" s="29"/>
      <c r="C30" s="29"/>
      <c r="D30" s="29"/>
      <c r="E30" s="29"/>
      <c r="F30" s="238" t="s">
        <v>33</v>
      </c>
      <c r="G30" s="244"/>
      <c r="H30" s="244"/>
      <c r="I30" s="244"/>
      <c r="J30" s="244"/>
      <c r="K30" s="244"/>
      <c r="L30" s="244"/>
      <c r="M30" s="244"/>
      <c r="N30" s="245"/>
      <c r="O30" s="29"/>
      <c r="P30" s="29"/>
      <c r="Q30" s="29" t="s">
        <v>25</v>
      </c>
      <c r="R30" s="29"/>
      <c r="S30" s="29"/>
      <c r="T30" s="29"/>
      <c r="U30" s="29"/>
      <c r="V30" s="241"/>
      <c r="W30" s="242"/>
      <c r="X30" s="242"/>
      <c r="Y30" s="243"/>
      <c r="Z30" s="158"/>
      <c r="AC30" s="17"/>
      <c r="AD30" s="17"/>
      <c r="AE30" s="17"/>
      <c r="AF30" s="17"/>
    </row>
    <row r="31" spans="1:32" s="26" customFormat="1" ht="8.25" customHeight="1" x14ac:dyDescent="0.25">
      <c r="A31" s="16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5"/>
      <c r="W31" s="35"/>
      <c r="X31" s="35"/>
      <c r="Y31" s="35"/>
      <c r="Z31" s="167"/>
      <c r="AC31" s="27"/>
      <c r="AD31" s="27"/>
      <c r="AE31" s="27"/>
      <c r="AF31" s="27"/>
    </row>
    <row r="32" spans="1:32" ht="27.6" customHeight="1" x14ac:dyDescent="0.25">
      <c r="A32" s="154" t="s">
        <v>26</v>
      </c>
      <c r="B32" s="29"/>
      <c r="C32" s="29"/>
      <c r="D32" s="29"/>
      <c r="E32" s="29"/>
      <c r="F32" s="238" t="s">
        <v>27</v>
      </c>
      <c r="G32" s="239"/>
      <c r="H32" s="239"/>
      <c r="I32" s="239"/>
      <c r="J32" s="239"/>
      <c r="K32" s="239"/>
      <c r="L32" s="239"/>
      <c r="M32" s="239"/>
      <c r="N32" s="240"/>
      <c r="O32" s="29"/>
      <c r="P32" s="29"/>
      <c r="Q32" s="29" t="s">
        <v>28</v>
      </c>
      <c r="R32" s="29"/>
      <c r="S32" s="29"/>
      <c r="T32" s="29"/>
      <c r="U32" s="29"/>
      <c r="V32" s="241"/>
      <c r="W32" s="242"/>
      <c r="X32" s="242"/>
      <c r="Y32" s="243"/>
      <c r="Z32" s="158"/>
      <c r="AC32" s="2"/>
      <c r="AD32" s="2"/>
      <c r="AF32" s="2"/>
    </row>
    <row r="33" spans="1:33" ht="8.25" customHeight="1" x14ac:dyDescent="0.25">
      <c r="A33" s="154"/>
      <c r="B33" s="29"/>
      <c r="C33" s="29"/>
      <c r="D33" s="29"/>
      <c r="E33" s="29"/>
      <c r="F33" s="168"/>
      <c r="G33" s="168"/>
      <c r="H33" s="168"/>
      <c r="I33" s="168"/>
      <c r="J33" s="168"/>
      <c r="K33" s="168"/>
      <c r="L33" s="168"/>
      <c r="M33" s="168"/>
      <c r="N33" s="16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158"/>
      <c r="AC33" s="2"/>
      <c r="AD33" s="2"/>
      <c r="AE33" s="2"/>
      <c r="AF33" s="2"/>
    </row>
    <row r="34" spans="1:33" ht="28.15" customHeight="1" x14ac:dyDescent="0.25">
      <c r="A34" s="154" t="s">
        <v>29</v>
      </c>
      <c r="B34" s="29"/>
      <c r="C34" s="29"/>
      <c r="D34" s="29"/>
      <c r="E34" s="29"/>
      <c r="F34" s="238" t="s">
        <v>30</v>
      </c>
      <c r="G34" s="239"/>
      <c r="H34" s="239"/>
      <c r="I34" s="239"/>
      <c r="J34" s="239"/>
      <c r="K34" s="239"/>
      <c r="L34" s="239"/>
      <c r="M34" s="239"/>
      <c r="N34" s="240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58"/>
      <c r="AC34" s="1"/>
      <c r="AD34" s="1"/>
      <c r="AE34" s="10"/>
      <c r="AF34" s="3"/>
    </row>
    <row r="35" spans="1:33" ht="11.1" customHeight="1" x14ac:dyDescent="0.25">
      <c r="A35" s="154"/>
      <c r="B35" s="29"/>
      <c r="C35" s="29"/>
      <c r="D35" s="29"/>
      <c r="E35" s="29"/>
      <c r="F35" s="168"/>
      <c r="G35" s="168"/>
      <c r="H35" s="168"/>
      <c r="I35" s="168"/>
      <c r="J35" s="168"/>
      <c r="K35" s="168"/>
      <c r="L35" s="168"/>
      <c r="M35" s="168"/>
      <c r="N35" s="16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58"/>
      <c r="AC35" s="1"/>
      <c r="AD35" s="1"/>
      <c r="AE35" s="10"/>
      <c r="AF35" s="3"/>
    </row>
    <row r="36" spans="1:33" ht="36.75" customHeight="1" x14ac:dyDescent="0.25">
      <c r="A36" s="246" t="s">
        <v>31</v>
      </c>
      <c r="B36" s="247"/>
      <c r="C36" s="247"/>
      <c r="D36" s="247"/>
      <c r="E36" s="247"/>
      <c r="F36" s="238" t="s">
        <v>32</v>
      </c>
      <c r="G36" s="239"/>
      <c r="H36" s="239"/>
      <c r="I36" s="239"/>
      <c r="J36" s="239"/>
      <c r="K36" s="239"/>
      <c r="L36" s="239"/>
      <c r="M36" s="239"/>
      <c r="N36" s="240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158"/>
      <c r="AC36" s="1"/>
      <c r="AD36" s="1"/>
      <c r="AE36" s="10"/>
      <c r="AF36" s="10"/>
    </row>
    <row r="37" spans="1:33" ht="15.6" customHeight="1" x14ac:dyDescent="0.25">
      <c r="A37" s="154"/>
      <c r="B37" s="29"/>
      <c r="C37" s="29"/>
      <c r="D37" s="29"/>
      <c r="E37" s="29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168"/>
      <c r="U37" s="30"/>
      <c r="V37" s="29"/>
      <c r="W37" s="29"/>
      <c r="X37" s="29"/>
      <c r="Y37" s="29"/>
      <c r="Z37" s="158"/>
      <c r="AC37" s="1"/>
      <c r="AD37" s="1"/>
      <c r="AE37" s="1"/>
      <c r="AF37" s="1"/>
    </row>
    <row r="38" spans="1:33" ht="28.15" customHeight="1" x14ac:dyDescent="0.25">
      <c r="A38" s="246" t="s">
        <v>472</v>
      </c>
      <c r="B38" s="247"/>
      <c r="C38" s="247"/>
      <c r="D38" s="247"/>
      <c r="E38" s="29"/>
      <c r="F38" s="238" t="s">
        <v>33</v>
      </c>
      <c r="G38" s="239"/>
      <c r="H38" s="239"/>
      <c r="I38" s="239"/>
      <c r="J38" s="239"/>
      <c r="K38" s="239"/>
      <c r="L38" s="239"/>
      <c r="M38" s="239"/>
      <c r="N38" s="240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58"/>
    </row>
    <row r="39" spans="1:33" ht="19.5" x14ac:dyDescent="0.25">
      <c r="A39" s="246"/>
      <c r="B39" s="247"/>
      <c r="C39" s="247"/>
      <c r="D39" s="247"/>
      <c r="E39" s="29"/>
      <c r="F39" s="38"/>
      <c r="G39" s="38"/>
      <c r="H39" s="38"/>
      <c r="I39" s="38"/>
      <c r="J39" s="38"/>
      <c r="K39" s="38"/>
      <c r="L39" s="38"/>
      <c r="M39" s="38"/>
      <c r="N39" s="3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58"/>
      <c r="AA39" s="1"/>
      <c r="AB39" s="1"/>
      <c r="AC39" s="1"/>
    </row>
    <row r="40" spans="1:33" ht="19.5" x14ac:dyDescent="0.25">
      <c r="A40" s="15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29"/>
      <c r="W40" s="29"/>
      <c r="X40" s="29"/>
      <c r="Y40" s="29"/>
      <c r="Z40" s="158"/>
      <c r="AC40" s="1"/>
      <c r="AD40" s="1"/>
      <c r="AE40" s="1"/>
      <c r="AF40" s="1"/>
    </row>
    <row r="41" spans="1:33" ht="28.35" customHeight="1" x14ac:dyDescent="0.25">
      <c r="A41" s="154" t="s">
        <v>471</v>
      </c>
      <c r="B41" s="29"/>
      <c r="C41" s="39"/>
      <c r="D41" s="29"/>
      <c r="E41" s="29"/>
      <c r="F41" s="238" t="s">
        <v>34</v>
      </c>
      <c r="G41" s="239"/>
      <c r="H41" s="239"/>
      <c r="I41" s="239"/>
      <c r="J41" s="239"/>
      <c r="K41" s="239"/>
      <c r="L41" s="239"/>
      <c r="M41" s="239"/>
      <c r="N41" s="240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58"/>
    </row>
    <row r="42" spans="1:33" ht="19.5" x14ac:dyDescent="0.25">
      <c r="A42" s="154" t="s">
        <v>432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29"/>
      <c r="W42" s="29"/>
      <c r="X42" s="29"/>
      <c r="Y42" s="29"/>
      <c r="Z42" s="158"/>
      <c r="AC42" s="1"/>
      <c r="AD42" s="1"/>
      <c r="AE42" s="1"/>
      <c r="AF42" s="1"/>
    </row>
    <row r="43" spans="1:33" ht="19.5" x14ac:dyDescent="0.25">
      <c r="A43" s="154"/>
      <c r="B43" s="29"/>
      <c r="C43" s="29"/>
      <c r="D43" s="29"/>
      <c r="E43" s="2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158"/>
      <c r="AA43" s="1"/>
      <c r="AB43" s="1"/>
    </row>
    <row r="44" spans="1:33" ht="26.45" customHeight="1" x14ac:dyDescent="0.25">
      <c r="A44" s="154" t="s">
        <v>474</v>
      </c>
      <c r="B44" s="29"/>
      <c r="C44" s="29"/>
      <c r="D44" s="29"/>
      <c r="E44" s="29"/>
      <c r="F44" s="282" t="s">
        <v>35</v>
      </c>
      <c r="G44" s="283"/>
      <c r="H44" s="283"/>
      <c r="I44" s="284"/>
      <c r="J44" s="29"/>
      <c r="K44" s="29"/>
      <c r="L44" s="29"/>
      <c r="M44" s="29"/>
      <c r="N44" s="30"/>
      <c r="O44" s="29"/>
      <c r="P44" s="38"/>
      <c r="Q44" s="38"/>
      <c r="R44" s="38"/>
      <c r="S44" s="38"/>
      <c r="T44" s="38"/>
      <c r="U44" s="38"/>
      <c r="V44" s="29"/>
      <c r="W44" s="29"/>
      <c r="X44" s="29"/>
      <c r="Y44" s="29"/>
      <c r="Z44" s="158"/>
      <c r="AC44" s="1"/>
      <c r="AD44" s="1"/>
      <c r="AE44" s="4"/>
      <c r="AF44" s="1"/>
    </row>
    <row r="45" spans="1:33" ht="19.5" x14ac:dyDescent="0.25">
      <c r="A45" s="154"/>
      <c r="B45" s="29"/>
      <c r="C45" s="29"/>
      <c r="D45" s="29"/>
      <c r="E45" s="29"/>
      <c r="F45" s="168"/>
      <c r="G45" s="168"/>
      <c r="H45" s="168"/>
      <c r="I45" s="16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69"/>
      <c r="AC45" s="1"/>
      <c r="AD45" s="1"/>
      <c r="AE45" s="1"/>
      <c r="AF45" s="1"/>
    </row>
    <row r="46" spans="1:33" ht="28.15" customHeight="1" x14ac:dyDescent="0.25">
      <c r="A46" s="154" t="s">
        <v>428</v>
      </c>
      <c r="B46" s="29"/>
      <c r="C46" s="29"/>
      <c r="D46" s="29"/>
      <c r="E46" s="29"/>
      <c r="F46" s="255"/>
      <c r="G46" s="256"/>
      <c r="H46" s="256"/>
      <c r="I46" s="257"/>
      <c r="J46" s="30"/>
      <c r="K46" s="285" t="s">
        <v>427</v>
      </c>
      <c r="L46" s="286"/>
      <c r="M46" s="286"/>
      <c r="N46" s="287"/>
      <c r="O46" s="29" t="s">
        <v>36</v>
      </c>
      <c r="P46" s="38"/>
      <c r="Q46" s="38"/>
      <c r="R46" s="38" t="s">
        <v>37</v>
      </c>
      <c r="S46" s="38"/>
      <c r="T46" s="170"/>
      <c r="U46" s="170"/>
      <c r="V46" s="241"/>
      <c r="W46" s="242"/>
      <c r="X46" s="242"/>
      <c r="Y46" s="243"/>
      <c r="Z46" s="158"/>
      <c r="AC46" s="1"/>
      <c r="AD46" s="1"/>
      <c r="AE46" s="4"/>
      <c r="AF46" s="1"/>
    </row>
    <row r="47" spans="1:33" s="11" customFormat="1" ht="7.5" customHeight="1" x14ac:dyDescent="0.25">
      <c r="A47" s="171"/>
      <c r="B47" s="30"/>
      <c r="C47" s="30"/>
      <c r="D47" s="30"/>
      <c r="E47" s="30"/>
      <c r="F47" s="172"/>
      <c r="G47" s="30"/>
      <c r="H47" s="30"/>
      <c r="I47" s="30"/>
      <c r="J47" s="30"/>
      <c r="K47" s="30"/>
      <c r="L47" s="30"/>
      <c r="M47" s="30"/>
      <c r="N47" s="30"/>
      <c r="O47" s="30"/>
      <c r="P47" s="38"/>
      <c r="Q47" s="38"/>
      <c r="R47" s="30"/>
      <c r="S47" s="30"/>
      <c r="T47" s="172"/>
      <c r="U47" s="172"/>
      <c r="V47" s="172"/>
      <c r="W47" s="30"/>
      <c r="X47" s="30"/>
      <c r="Y47" s="30"/>
      <c r="Z47" s="173"/>
      <c r="AD47" s="4"/>
      <c r="AE47" s="4"/>
      <c r="AF47" s="4"/>
      <c r="AG47" s="4"/>
    </row>
    <row r="48" spans="1:33" s="20" customFormat="1" ht="39" customHeight="1" x14ac:dyDescent="0.25">
      <c r="A48" s="262" t="s">
        <v>464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175"/>
      <c r="AC48" s="19"/>
      <c r="AD48" s="21"/>
      <c r="AE48" s="19"/>
      <c r="AF48" s="21"/>
    </row>
    <row r="49" spans="1:33" s="11" customFormat="1" ht="7.5" customHeight="1" x14ac:dyDescent="0.25">
      <c r="A49" s="17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53"/>
      <c r="AC49" s="4"/>
      <c r="AD49" s="4"/>
      <c r="AE49" s="4"/>
      <c r="AF49" s="4"/>
    </row>
    <row r="50" spans="1:33" s="11" customFormat="1" ht="23.1" customHeight="1" x14ac:dyDescent="0.25">
      <c r="A50" s="260" t="s">
        <v>465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199"/>
      <c r="X50" s="30"/>
      <c r="Y50" s="30"/>
      <c r="Z50" s="153"/>
      <c r="AC50" s="4"/>
      <c r="AD50" s="4"/>
      <c r="AE50" s="4"/>
      <c r="AF50" s="4"/>
    </row>
    <row r="51" spans="1:33" s="11" customFormat="1" ht="6.75" customHeight="1" x14ac:dyDescent="0.25">
      <c r="A51" s="17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53"/>
      <c r="AC51" s="4"/>
      <c r="AD51" s="4"/>
      <c r="AE51" s="4"/>
      <c r="AF51" s="4"/>
    </row>
    <row r="52" spans="1:33" s="15" customFormat="1" ht="23.1" customHeight="1" x14ac:dyDescent="0.25">
      <c r="A52" s="258" t="s">
        <v>466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199"/>
      <c r="X52" s="30"/>
      <c r="Y52" s="30"/>
      <c r="Z52" s="153"/>
      <c r="AC52" s="6"/>
      <c r="AD52" s="6"/>
      <c r="AE52" s="6"/>
      <c r="AF52" s="6"/>
    </row>
    <row r="53" spans="1:33" s="15" customFormat="1" ht="6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70"/>
      <c r="X53" s="170"/>
      <c r="Y53" s="170"/>
      <c r="Z53" s="153"/>
      <c r="AC53" s="6"/>
      <c r="AD53" s="6"/>
      <c r="AE53" s="6"/>
      <c r="AF53" s="6"/>
    </row>
    <row r="54" spans="1:33" s="15" customFormat="1" ht="23.1" customHeight="1" x14ac:dyDescent="0.25">
      <c r="A54" s="260" t="s">
        <v>467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4"/>
      <c r="W54" s="199"/>
      <c r="X54" s="30"/>
      <c r="Y54" s="30"/>
      <c r="Z54" s="153"/>
      <c r="AC54" s="6"/>
      <c r="AD54" s="6"/>
      <c r="AE54" s="6"/>
      <c r="AF54" s="6"/>
    </row>
    <row r="55" spans="1:33" s="15" customFormat="1" ht="6.75" customHeight="1" x14ac:dyDescent="0.25">
      <c r="A55" s="176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30"/>
      <c r="U55" s="30"/>
      <c r="V55" s="170"/>
      <c r="W55" s="30"/>
      <c r="X55" s="30"/>
      <c r="Y55" s="30"/>
      <c r="Z55" s="153"/>
      <c r="AC55" s="6"/>
      <c r="AD55" s="6"/>
      <c r="AE55" s="6"/>
      <c r="AF55" s="6"/>
    </row>
    <row r="56" spans="1:33" s="15" customFormat="1" ht="23.1" customHeight="1" x14ac:dyDescent="0.25">
      <c r="A56" s="258" t="s">
        <v>468</v>
      </c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199"/>
      <c r="X56" s="30"/>
      <c r="Y56" s="30"/>
      <c r="Z56" s="153"/>
      <c r="AC56" s="6"/>
      <c r="AD56" s="6"/>
      <c r="AE56" s="6"/>
      <c r="AF56" s="6"/>
    </row>
    <row r="57" spans="1:33" s="11" customFormat="1" ht="7.5" customHeight="1" x14ac:dyDescent="0.25">
      <c r="A57" s="17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153"/>
      <c r="AD57" s="4"/>
      <c r="AE57" s="4"/>
      <c r="AF57" s="4"/>
      <c r="AG57" s="4"/>
    </row>
    <row r="58" spans="1:33" s="20" customFormat="1" ht="39" customHeight="1" x14ac:dyDescent="0.25">
      <c r="A58" s="174" t="s">
        <v>433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175"/>
      <c r="AD58" s="19"/>
      <c r="AE58" s="21"/>
      <c r="AF58" s="19"/>
      <c r="AG58" s="21"/>
    </row>
    <row r="59" spans="1:33" s="11" customFormat="1" ht="7.5" customHeight="1" x14ac:dyDescent="0.25">
      <c r="A59" s="17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53"/>
      <c r="AD59" s="4"/>
      <c r="AE59" s="4"/>
      <c r="AF59" s="4"/>
      <c r="AG59" s="4"/>
    </row>
    <row r="60" spans="1:33" ht="21" customHeight="1" x14ac:dyDescent="0.25">
      <c r="A60" s="154" t="s">
        <v>462</v>
      </c>
      <c r="B60" s="168"/>
      <c r="C60" s="168"/>
      <c r="D60" s="29"/>
      <c r="E60" s="29"/>
      <c r="F60" s="168"/>
      <c r="G60" s="168"/>
      <c r="H60" s="168"/>
      <c r="I60" s="168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199"/>
      <c r="W60" s="29"/>
      <c r="X60" s="29"/>
      <c r="Y60" s="29"/>
      <c r="Z60" s="158"/>
      <c r="AD60" s="1"/>
      <c r="AE60" s="1"/>
      <c r="AF60" s="1"/>
      <c r="AG60" s="1"/>
    </row>
    <row r="61" spans="1:33" ht="8.1" customHeight="1" x14ac:dyDescent="0.25">
      <c r="A61" s="154"/>
      <c r="B61" s="168"/>
      <c r="C61" s="168"/>
      <c r="D61" s="29"/>
      <c r="E61" s="29"/>
      <c r="F61" s="168"/>
      <c r="G61" s="168"/>
      <c r="H61" s="168"/>
      <c r="I61" s="168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0"/>
      <c r="W61" s="29"/>
      <c r="X61" s="30"/>
      <c r="Y61" s="29"/>
      <c r="Z61" s="158"/>
      <c r="AD61" s="1"/>
      <c r="AE61" s="1"/>
      <c r="AF61" s="1"/>
      <c r="AG61" s="1"/>
    </row>
    <row r="62" spans="1:33" ht="21" customHeight="1" x14ac:dyDescent="0.25">
      <c r="A62" s="171" t="s">
        <v>38</v>
      </c>
      <c r="B62" s="30"/>
      <c r="C62" s="30"/>
      <c r="D62" s="30"/>
      <c r="E62" s="29"/>
      <c r="F62" s="29"/>
      <c r="G62" s="29"/>
      <c r="H62" s="288" t="s">
        <v>431</v>
      </c>
      <c r="I62" s="289"/>
      <c r="J62" s="289"/>
      <c r="K62" s="289"/>
      <c r="L62" s="290"/>
      <c r="M62" s="290"/>
      <c r="N62" s="290"/>
      <c r="O62" s="290"/>
      <c r="P62" s="290"/>
      <c r="Q62" s="290"/>
      <c r="R62" s="290"/>
      <c r="S62" s="290"/>
      <c r="T62" s="291"/>
      <c r="U62" s="29"/>
      <c r="V62" s="30"/>
      <c r="W62" s="29"/>
      <c r="X62" s="30"/>
      <c r="Y62" s="29"/>
      <c r="Z62" s="158"/>
      <c r="AD62" s="1"/>
      <c r="AE62" s="1"/>
      <c r="AF62" s="1"/>
      <c r="AG62" s="1"/>
    </row>
    <row r="63" spans="1:33" s="11" customFormat="1" ht="7.5" customHeight="1" x14ac:dyDescent="0.25">
      <c r="A63" s="171"/>
      <c r="B63" s="30"/>
      <c r="C63" s="30"/>
      <c r="D63" s="30"/>
      <c r="E63" s="30"/>
      <c r="F63" s="30"/>
      <c r="G63" s="30"/>
      <c r="H63" s="172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53"/>
      <c r="AD63" s="4"/>
      <c r="AE63" s="4"/>
      <c r="AF63" s="4"/>
      <c r="AG63" s="4"/>
    </row>
    <row r="64" spans="1:33" ht="21" customHeight="1" x14ac:dyDescent="0.25">
      <c r="A64" s="171" t="s">
        <v>39</v>
      </c>
      <c r="B64" s="30"/>
      <c r="C64" s="30"/>
      <c r="D64" s="30"/>
      <c r="E64" s="29"/>
      <c r="F64" s="29"/>
      <c r="G64" s="29"/>
      <c r="H64" s="303" t="s">
        <v>40</v>
      </c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5"/>
      <c r="U64" s="30"/>
      <c r="V64" s="30"/>
      <c r="W64" s="30"/>
      <c r="X64" s="30"/>
      <c r="Y64" s="30"/>
      <c r="Z64" s="153"/>
    </row>
    <row r="65" spans="1:33" s="11" customFormat="1" ht="7.5" customHeight="1" x14ac:dyDescent="0.25">
      <c r="A65" s="17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172"/>
      <c r="U65" s="30"/>
      <c r="V65" s="30"/>
      <c r="W65" s="30"/>
      <c r="X65" s="30"/>
      <c r="Y65" s="30"/>
      <c r="Z65" s="153"/>
      <c r="AD65" s="4"/>
      <c r="AE65" s="4"/>
      <c r="AF65" s="4"/>
      <c r="AG65" s="4"/>
    </row>
    <row r="66" spans="1:33" s="20" customFormat="1" ht="39" customHeight="1" x14ac:dyDescent="0.25">
      <c r="A66" s="174" t="s">
        <v>460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3"/>
      <c r="R66" s="43"/>
      <c r="S66" s="43"/>
      <c r="T66" s="43"/>
      <c r="U66" s="43"/>
      <c r="V66" s="43"/>
      <c r="W66" s="43"/>
      <c r="X66" s="43"/>
      <c r="Y66" s="43"/>
      <c r="Z66" s="175"/>
      <c r="AC66" s="19"/>
      <c r="AD66" s="19"/>
      <c r="AE66" s="19"/>
      <c r="AF66" s="19"/>
    </row>
    <row r="67" spans="1:33" ht="26.1" customHeight="1" x14ac:dyDescent="0.25">
      <c r="A67" s="154"/>
      <c r="B67" s="211" t="s">
        <v>478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  <c r="P67" s="29"/>
      <c r="Q67" s="30"/>
      <c r="R67" s="29"/>
      <c r="S67" s="30"/>
      <c r="T67" s="29"/>
      <c r="U67" s="30"/>
      <c r="V67" s="29"/>
      <c r="W67" s="29"/>
      <c r="X67" s="29"/>
      <c r="Y67" s="29"/>
      <c r="Z67" s="158"/>
      <c r="AC67" s="1"/>
      <c r="AD67" s="1"/>
      <c r="AE67" s="1"/>
      <c r="AF67" s="1"/>
    </row>
    <row r="68" spans="1:33" ht="8.4499999999999993" customHeight="1" x14ac:dyDescent="0.25">
      <c r="A68" s="154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0"/>
      <c r="P68" s="29"/>
      <c r="Q68" s="30"/>
      <c r="R68" s="29"/>
      <c r="S68" s="30"/>
      <c r="T68" s="29"/>
      <c r="U68" s="30"/>
      <c r="V68" s="29"/>
      <c r="W68" s="29"/>
      <c r="X68" s="29"/>
      <c r="Y68" s="29"/>
      <c r="Z68" s="158"/>
      <c r="AC68" s="1"/>
      <c r="AD68" s="1"/>
      <c r="AE68" s="1"/>
      <c r="AF68" s="1"/>
    </row>
    <row r="69" spans="1:33" ht="21" customHeight="1" x14ac:dyDescent="0.25">
      <c r="A69" s="154"/>
      <c r="B69" s="222" t="s">
        <v>463</v>
      </c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4"/>
      <c r="U69" s="28"/>
      <c r="V69" s="29" t="s">
        <v>41</v>
      </c>
      <c r="W69" s="39"/>
      <c r="X69" s="39"/>
      <c r="Y69" s="39"/>
      <c r="Z69" s="158"/>
      <c r="AC69" s="1"/>
      <c r="AD69" s="1"/>
      <c r="AE69" s="1"/>
      <c r="AF69" s="1"/>
    </row>
    <row r="70" spans="1:33" ht="9" customHeight="1" x14ac:dyDescent="0.25">
      <c r="A70" s="154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77"/>
      <c r="Q70" s="177"/>
      <c r="R70" s="39"/>
      <c r="S70" s="39"/>
      <c r="T70" s="39"/>
      <c r="U70" s="39"/>
      <c r="V70" s="39"/>
      <c r="W70" s="39"/>
      <c r="X70" s="39"/>
      <c r="Y70" s="39"/>
      <c r="Z70" s="158"/>
      <c r="AC70" s="189"/>
      <c r="AD70" s="189"/>
      <c r="AE70" s="189"/>
      <c r="AF70" s="189"/>
    </row>
    <row r="71" spans="1:33" ht="21" customHeight="1" x14ac:dyDescent="0.35">
      <c r="A71" s="154"/>
      <c r="B71" s="29" t="s">
        <v>459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10"/>
      <c r="U71" s="204"/>
      <c r="V71" s="163" t="s">
        <v>458</v>
      </c>
      <c r="W71" s="39"/>
      <c r="X71" s="39"/>
      <c r="Y71" s="39"/>
      <c r="Z71" s="158"/>
      <c r="AC71" s="189"/>
      <c r="AD71" s="189"/>
      <c r="AE71" s="189"/>
      <c r="AF71" s="189"/>
    </row>
    <row r="72" spans="1:33" ht="9.6" customHeight="1" x14ac:dyDescent="0.25">
      <c r="A72" s="154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9"/>
      <c r="P72" s="29"/>
      <c r="Q72" s="29"/>
      <c r="R72" s="29"/>
      <c r="S72" s="29"/>
      <c r="T72" s="29"/>
      <c r="U72" s="29"/>
      <c r="V72" s="39"/>
      <c r="W72" s="39"/>
      <c r="X72" s="39"/>
      <c r="Y72" s="39"/>
      <c r="Z72" s="158"/>
      <c r="AB72" s="189"/>
      <c r="AC72" s="189"/>
      <c r="AD72" s="189"/>
      <c r="AE72" s="189"/>
    </row>
    <row r="73" spans="1:33" ht="21" customHeight="1" x14ac:dyDescent="0.25">
      <c r="A73" s="154"/>
      <c r="B73" s="178" t="s">
        <v>42</v>
      </c>
      <c r="C73" s="29"/>
      <c r="D73" s="29"/>
      <c r="E73" s="29"/>
      <c r="F73" s="29"/>
      <c r="G73" s="29"/>
      <c r="H73" s="29"/>
      <c r="I73" s="222" t="s">
        <v>43</v>
      </c>
      <c r="J73" s="222"/>
      <c r="K73" s="222"/>
      <c r="L73" s="222"/>
      <c r="M73" s="222"/>
      <c r="N73" s="222"/>
      <c r="O73" s="222"/>
      <c r="P73" s="222"/>
      <c r="Q73" s="223"/>
      <c r="R73" s="192"/>
      <c r="S73" s="29"/>
      <c r="T73" s="29"/>
      <c r="U73" s="29"/>
      <c r="V73" s="39"/>
      <c r="W73" s="39"/>
      <c r="X73" s="39"/>
      <c r="Y73" s="39"/>
      <c r="Z73" s="158"/>
      <c r="AC73" s="189" t="str">
        <f>IF(AND(AB73=TRUE,AA73=TRUE),"ROT","")</f>
        <v/>
      </c>
      <c r="AD73" s="189"/>
      <c r="AE73" s="189"/>
      <c r="AF73" s="189"/>
    </row>
    <row r="74" spans="1:33" ht="21" customHeight="1" x14ac:dyDescent="0.25">
      <c r="A74" s="154"/>
      <c r="B74" s="17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39"/>
      <c r="S74" s="39"/>
      <c r="T74" s="39"/>
      <c r="U74" s="45"/>
      <c r="V74" s="39"/>
      <c r="W74" s="39"/>
      <c r="X74" s="39"/>
      <c r="Y74" s="39"/>
      <c r="Z74" s="158"/>
      <c r="AC74" s="189"/>
      <c r="AD74" s="189"/>
      <c r="AE74" s="189"/>
      <c r="AF74" s="189"/>
    </row>
    <row r="75" spans="1:33" s="12" customFormat="1" ht="27.6" customHeight="1" x14ac:dyDescent="0.25">
      <c r="A75" s="179"/>
      <c r="B75" s="29"/>
      <c r="C75" s="29"/>
      <c r="D75" s="29"/>
      <c r="E75" s="29"/>
      <c r="F75" s="29"/>
      <c r="G75" s="180" t="s">
        <v>44</v>
      </c>
      <c r="H75" s="180" t="s">
        <v>461</v>
      </c>
      <c r="I75" s="180" t="s">
        <v>45</v>
      </c>
      <c r="J75" s="180"/>
      <c r="K75" s="180" t="s">
        <v>46</v>
      </c>
      <c r="L75" s="180"/>
      <c r="M75" s="180" t="s">
        <v>47</v>
      </c>
      <c r="N75" s="180"/>
      <c r="O75" s="180" t="s">
        <v>48</v>
      </c>
      <c r="P75" s="180"/>
      <c r="Q75" s="180" t="s">
        <v>434</v>
      </c>
      <c r="R75" s="180"/>
      <c r="S75" s="180" t="s">
        <v>49</v>
      </c>
      <c r="T75" s="180"/>
      <c r="U75" s="180" t="s">
        <v>50</v>
      </c>
      <c r="V75" s="181"/>
      <c r="W75" s="281" t="s">
        <v>435</v>
      </c>
      <c r="X75" s="281"/>
      <c r="Y75" s="180"/>
      <c r="Z75" s="158"/>
      <c r="AC75" s="190"/>
      <c r="AD75" s="190"/>
      <c r="AE75" s="190"/>
      <c r="AF75" s="190"/>
    </row>
    <row r="76" spans="1:33" s="12" customFormat="1" ht="22.15" customHeight="1" x14ac:dyDescent="0.25">
      <c r="A76" s="179"/>
      <c r="B76" s="29"/>
      <c r="C76" s="29"/>
      <c r="D76" s="29"/>
      <c r="E76" s="29"/>
      <c r="F76" s="29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1"/>
      <c r="W76" s="180"/>
      <c r="X76" s="180"/>
      <c r="Y76" s="180"/>
      <c r="Z76" s="158"/>
      <c r="AC76" s="190"/>
      <c r="AD76" s="190"/>
      <c r="AE76" s="190"/>
      <c r="AF76" s="190"/>
    </row>
    <row r="77" spans="1:33" ht="21" customHeight="1" x14ac:dyDescent="0.25">
      <c r="A77" s="154"/>
      <c r="B77" s="227" t="s">
        <v>51</v>
      </c>
      <c r="C77" s="227"/>
      <c r="D77" s="227"/>
      <c r="E77" s="227"/>
      <c r="F77" s="29"/>
      <c r="G77" s="200"/>
      <c r="H77" s="205"/>
      <c r="I77" s="201"/>
      <c r="J77" s="168"/>
      <c r="K77" s="202"/>
      <c r="L77" s="168"/>
      <c r="M77" s="198"/>
      <c r="N77" s="168"/>
      <c r="O77" s="198"/>
      <c r="P77" s="180"/>
      <c r="Q77" s="201"/>
      <c r="R77" s="180"/>
      <c r="S77" s="201"/>
      <c r="T77" s="180"/>
      <c r="U77" s="201"/>
      <c r="V77" s="168"/>
      <c r="W77" s="214" t="str">
        <f>IF(AND(ISBLANK(G77),ISBLANK(H77),ISBLANK(G79),ISBLANK(I77),ISBLANK(K79),ISBLANK(M77),ISBLANK(M79),ISBLANK(O77),ISBLANK(O79),ISBLANK(Q77),ISBLANK(S77),ISBLANK(U77)),"",G77+G79+H77+I77+K79+K77+M77+M79+O77+O79-Q77-S77-U77)</f>
        <v/>
      </c>
      <c r="X77" s="215"/>
      <c r="Y77" s="180"/>
      <c r="Z77" s="158"/>
      <c r="AC77" s="9"/>
      <c r="AD77" s="9"/>
      <c r="AE77" s="9"/>
      <c r="AF77" s="9"/>
    </row>
    <row r="78" spans="1:33" ht="21" customHeight="1" x14ac:dyDescent="0.35">
      <c r="A78" s="154"/>
      <c r="B78" s="29"/>
      <c r="C78" s="29"/>
      <c r="D78" s="29"/>
      <c r="E78" s="29"/>
      <c r="F78" s="29"/>
      <c r="G78" s="29"/>
      <c r="H78" s="168" t="s">
        <v>52</v>
      </c>
      <c r="I78" s="29"/>
      <c r="J78" s="168" t="s">
        <v>53</v>
      </c>
      <c r="K78" s="29"/>
      <c r="L78" s="168" t="s">
        <v>54</v>
      </c>
      <c r="M78" s="29"/>
      <c r="N78" s="168" t="s">
        <v>55</v>
      </c>
      <c r="O78" s="29"/>
      <c r="P78" s="180" t="s">
        <v>56</v>
      </c>
      <c r="Q78" s="29"/>
      <c r="R78" s="180" t="s">
        <v>57</v>
      </c>
      <c r="S78" s="29"/>
      <c r="T78" s="180" t="s">
        <v>58</v>
      </c>
      <c r="U78" s="29"/>
      <c r="V78" s="168" t="s">
        <v>59</v>
      </c>
      <c r="W78" s="216"/>
      <c r="X78" s="217"/>
      <c r="Y78" s="29" t="s">
        <v>458</v>
      </c>
      <c r="Z78" s="158"/>
      <c r="AC78" s="9"/>
      <c r="AD78" s="9"/>
      <c r="AE78" s="9"/>
      <c r="AF78" s="9"/>
    </row>
    <row r="79" spans="1:33" ht="21.95" customHeight="1" x14ac:dyDescent="0.25">
      <c r="A79" s="154"/>
      <c r="B79" s="225" t="s">
        <v>60</v>
      </c>
      <c r="C79" s="225"/>
      <c r="D79" s="225"/>
      <c r="E79" s="225"/>
      <c r="F79" s="226"/>
      <c r="G79" s="203"/>
      <c r="H79" s="29"/>
      <c r="I79" s="29"/>
      <c r="J79" s="29"/>
      <c r="K79" s="203"/>
      <c r="L79" s="29"/>
      <c r="M79" s="203"/>
      <c r="N79" s="29"/>
      <c r="O79" s="203"/>
      <c r="P79" s="29"/>
      <c r="Q79" s="29"/>
      <c r="R79" s="29"/>
      <c r="S79" s="29"/>
      <c r="T79" s="29"/>
      <c r="U79" s="30"/>
      <c r="V79" s="29"/>
      <c r="W79" s="218"/>
      <c r="X79" s="219"/>
      <c r="Y79" s="29"/>
      <c r="Z79" s="158"/>
      <c r="AC79" s="188">
        <f>Y80</f>
        <v>2</v>
      </c>
      <c r="AD79" s="189"/>
      <c r="AE79" s="189"/>
      <c r="AF79" s="189"/>
    </row>
    <row r="80" spans="1:33" ht="22.15" customHeight="1" x14ac:dyDescent="0.25">
      <c r="A80" s="154"/>
      <c r="B80" s="29"/>
      <c r="C80" s="29"/>
      <c r="D80" s="29"/>
      <c r="E80" s="29"/>
      <c r="F80" s="29"/>
      <c r="G80" s="182"/>
      <c r="H80" s="29"/>
      <c r="I80" s="29"/>
      <c r="J80" s="29"/>
      <c r="K80" s="182"/>
      <c r="L80" s="29"/>
      <c r="M80" s="182"/>
      <c r="N80" s="29"/>
      <c r="O80" s="182"/>
      <c r="P80" s="29"/>
      <c r="Q80" s="29"/>
      <c r="R80" s="29"/>
      <c r="S80" s="29"/>
      <c r="T80" s="29"/>
      <c r="U80" s="30"/>
      <c r="V80" s="29"/>
      <c r="W80" s="183"/>
      <c r="X80" s="183"/>
      <c r="Y80" s="184">
        <v>2</v>
      </c>
      <c r="Z80" s="158"/>
      <c r="AC80" s="189"/>
      <c r="AD80" s="189"/>
      <c r="AE80" s="189"/>
      <c r="AF80" s="189"/>
    </row>
    <row r="81" spans="1:32" ht="22.15" customHeight="1" x14ac:dyDescent="0.25">
      <c r="A81" s="220" t="s">
        <v>457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9"/>
      <c r="X81" s="29"/>
      <c r="Y81" s="29"/>
      <c r="Z81" s="158"/>
      <c r="AC81" s="189"/>
      <c r="AD81" s="189"/>
      <c r="AE81" s="189"/>
      <c r="AF81" s="189"/>
    </row>
    <row r="82" spans="1:32" ht="3.95" customHeight="1" x14ac:dyDescent="0.25">
      <c r="A82" s="18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158"/>
      <c r="AC82" s="189"/>
      <c r="AD82" s="189"/>
      <c r="AE82" s="189"/>
      <c r="AF82" s="189"/>
    </row>
    <row r="83" spans="1:32" ht="22.15" customHeight="1" x14ac:dyDescent="0.25">
      <c r="A83" s="154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  <c r="V83" s="29"/>
      <c r="W83" s="29"/>
      <c r="X83" s="183"/>
      <c r="Y83" s="29"/>
      <c r="Z83" s="158"/>
      <c r="AC83" s="189"/>
      <c r="AD83" s="189"/>
      <c r="AE83" s="189"/>
      <c r="AF83" s="189"/>
    </row>
    <row r="84" spans="1:32" ht="22.15" customHeight="1" x14ac:dyDescent="0.4">
      <c r="A84" s="154"/>
      <c r="B84" s="29" t="s">
        <v>436</v>
      </c>
      <c r="C84" s="29"/>
      <c r="D84" s="29"/>
      <c r="E84" s="29"/>
      <c r="F84" s="29"/>
      <c r="G84" s="29"/>
      <c r="H84" s="29"/>
      <c r="I84" s="272"/>
      <c r="J84" s="273"/>
      <c r="K84" s="29" t="s">
        <v>61</v>
      </c>
      <c r="L84" s="29" t="s">
        <v>437</v>
      </c>
      <c r="M84" s="29"/>
      <c r="N84" s="29"/>
      <c r="O84" s="29"/>
      <c r="P84" s="270"/>
      <c r="Q84" s="271"/>
      <c r="R84" s="30" t="s">
        <v>62</v>
      </c>
      <c r="S84" s="29"/>
      <c r="T84" s="29" t="s">
        <v>63</v>
      </c>
      <c r="U84" s="29"/>
      <c r="V84" s="29"/>
      <c r="W84" s="268" t="str">
        <f>IF(ISBLANK(V30),"",V30)</f>
        <v/>
      </c>
      <c r="X84" s="269"/>
      <c r="Y84" s="29" t="s">
        <v>64</v>
      </c>
      <c r="Z84" s="158"/>
      <c r="AA84" s="189"/>
      <c r="AB84" s="189"/>
      <c r="AC84" s="189"/>
    </row>
    <row r="85" spans="1:32" ht="8.65" customHeight="1" x14ac:dyDescent="0.25">
      <c r="A85" s="15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30"/>
      <c r="S85" s="29"/>
      <c r="T85" s="29"/>
      <c r="U85" s="29"/>
      <c r="V85" s="29"/>
      <c r="W85" s="29"/>
      <c r="X85" s="29"/>
      <c r="Y85" s="29"/>
      <c r="Z85" s="158"/>
      <c r="AB85" s="189"/>
      <c r="AC85" s="189"/>
    </row>
    <row r="86" spans="1:32" ht="22.15" customHeight="1" x14ac:dyDescent="0.4">
      <c r="A86" s="154"/>
      <c r="B86" s="29" t="s">
        <v>65</v>
      </c>
      <c r="C86" s="29"/>
      <c r="D86" s="29"/>
      <c r="E86" s="29"/>
      <c r="F86" s="29"/>
      <c r="G86" s="29"/>
      <c r="H86" s="29"/>
      <c r="I86" s="279">
        <v>100</v>
      </c>
      <c r="J86" s="280"/>
      <c r="K86" s="29" t="s">
        <v>66</v>
      </c>
      <c r="L86" s="29" t="s">
        <v>67</v>
      </c>
      <c r="M86" s="29"/>
      <c r="N86" s="29"/>
      <c r="O86" s="29"/>
      <c r="P86" s="279"/>
      <c r="Q86" s="280"/>
      <c r="R86" s="30" t="s">
        <v>68</v>
      </c>
      <c r="S86" s="29"/>
      <c r="T86" s="29" t="s">
        <v>69</v>
      </c>
      <c r="U86" s="29"/>
      <c r="V86" s="29"/>
      <c r="W86" s="268" t="str">
        <f t="shared" ref="W86" si="0">IF(ISBLANK(V32),"",V32)</f>
        <v/>
      </c>
      <c r="X86" s="269"/>
      <c r="Y86" s="29" t="s">
        <v>70</v>
      </c>
      <c r="Z86" s="158"/>
      <c r="AA86" s="189"/>
      <c r="AB86" s="189"/>
      <c r="AC86" s="189"/>
    </row>
    <row r="87" spans="1:32" ht="22.15" customHeight="1" x14ac:dyDescent="0.25">
      <c r="A87" s="15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  <c r="V87" s="29"/>
      <c r="W87" s="29"/>
      <c r="X87" s="29"/>
      <c r="Y87" s="29"/>
      <c r="Z87" s="158"/>
      <c r="AC87" s="1"/>
      <c r="AD87" s="1"/>
      <c r="AE87" s="1"/>
      <c r="AF87" s="1"/>
    </row>
    <row r="88" spans="1:32" ht="14.1" customHeight="1" x14ac:dyDescent="0.25">
      <c r="A88" s="15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332" t="s">
        <v>448</v>
      </c>
      <c r="V88" s="333"/>
      <c r="W88" s="186"/>
      <c r="X88" s="334" t="s">
        <v>71</v>
      </c>
      <c r="Y88" s="335"/>
      <c r="Z88" s="187" t="s">
        <v>72</v>
      </c>
      <c r="AE88" s="1"/>
      <c r="AF88" s="1"/>
    </row>
    <row r="89" spans="1:32" ht="14.1" customHeight="1" x14ac:dyDescent="0.25">
      <c r="A89" s="15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47"/>
      <c r="V89" s="186"/>
      <c r="W89" s="186"/>
      <c r="X89" s="186"/>
      <c r="Y89" s="186"/>
      <c r="Z89" s="187"/>
      <c r="AE89" s="1"/>
      <c r="AF89" s="1"/>
    </row>
    <row r="90" spans="1:32" s="11" customFormat="1" ht="22.15" customHeight="1" x14ac:dyDescent="0.25">
      <c r="A90" s="171"/>
      <c r="B90" s="261" t="s">
        <v>440</v>
      </c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30"/>
      <c r="U90" s="212" t="str">
        <f>IF(OR(ISBLANK(I84),ISBLANK(W77),Y80&lt;&gt;2,W77=0),"",IFERROR((183-(W77/I84%))/183,""))</f>
        <v/>
      </c>
      <c r="V90" s="213"/>
      <c r="W90" s="183" t="s">
        <v>73</v>
      </c>
      <c r="X90" s="212" t="str">
        <f>IF(OR(ISBLANK(I84),ISBLANK(U71),Y80&lt;&gt;3),"",IFERROR((183-(U71/I84%))/183,""))</f>
        <v/>
      </c>
      <c r="Y90" s="213"/>
      <c r="Z90" s="158" t="s">
        <v>74</v>
      </c>
      <c r="AE90" s="1"/>
      <c r="AF90" s="13"/>
    </row>
    <row r="91" spans="1:32" ht="14.1" customHeight="1" x14ac:dyDescent="0.25">
      <c r="A91" s="15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191"/>
      <c r="V91" s="183"/>
      <c r="W91" s="183"/>
      <c r="X91" s="183"/>
      <c r="Y91" s="183"/>
      <c r="Z91" s="158"/>
      <c r="AE91" s="1"/>
      <c r="AF91" s="1"/>
    </row>
    <row r="92" spans="1:32" ht="22.15" customHeight="1" x14ac:dyDescent="0.25">
      <c r="A92" s="154"/>
      <c r="B92" s="261" t="s">
        <v>441</v>
      </c>
      <c r="C92" s="261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9"/>
      <c r="U92" s="212" t="str">
        <f>IF(OR(ISBLANK(P84),ISBLANK(W77),Y80&lt;&gt;2,W77=0),"",IFERROR(((80-(W77/P84%))/80),""))</f>
        <v/>
      </c>
      <c r="V92" s="213"/>
      <c r="W92" s="183" t="s">
        <v>75</v>
      </c>
      <c r="X92" s="212" t="str">
        <f>IF(OR(ISBLANK(P84),ISBLANK(U71),Y80&lt;&gt;3),"",IFERROR((80-(U71/P84%))/80,""))</f>
        <v/>
      </c>
      <c r="Y92" s="213"/>
      <c r="Z92" s="158" t="s">
        <v>76</v>
      </c>
      <c r="AE92" s="1"/>
      <c r="AF92" s="1"/>
    </row>
    <row r="93" spans="1:32" ht="14.1" customHeight="1" x14ac:dyDescent="0.25">
      <c r="A93" s="15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191"/>
      <c r="V93" s="183"/>
      <c r="W93" s="183"/>
      <c r="X93" s="183"/>
      <c r="Y93" s="183"/>
      <c r="Z93" s="158"/>
      <c r="AE93" s="1"/>
      <c r="AF93" s="1"/>
    </row>
    <row r="94" spans="1:32" s="11" customFormat="1" ht="22.15" customHeight="1" x14ac:dyDescent="0.25">
      <c r="A94" s="171"/>
      <c r="B94" s="261" t="s">
        <v>442</v>
      </c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30"/>
      <c r="U94" s="212" t="str">
        <f>IF(OR(ISBLANK(P84),ISBLANK(W77),Y80&lt;&gt;2,W77=0),"",IFERROR(((124-(W77/P84%))/124),""))</f>
        <v/>
      </c>
      <c r="V94" s="213"/>
      <c r="W94" s="183" t="s">
        <v>77</v>
      </c>
      <c r="X94" s="212" t="str">
        <f>IF(OR(ISBLANK(P84),ISBLANK(U71),Y80&lt;&gt;3 ),"",IFERROR((124-(U71/P84%))/124,""))</f>
        <v/>
      </c>
      <c r="Y94" s="213"/>
      <c r="Z94" s="158" t="s">
        <v>78</v>
      </c>
      <c r="AE94" s="1"/>
      <c r="AF94" s="13"/>
    </row>
    <row r="95" spans="1:32" s="11" customFormat="1" ht="22.15" customHeight="1" x14ac:dyDescent="0.25">
      <c r="A95" s="171"/>
      <c r="B95" s="261" t="s">
        <v>445</v>
      </c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30"/>
      <c r="U95" s="191"/>
      <c r="V95" s="191"/>
      <c r="W95" s="183"/>
      <c r="X95" s="183"/>
      <c r="Y95" s="183"/>
      <c r="Z95" s="153"/>
      <c r="AE95" s="1"/>
      <c r="AF95" s="13"/>
    </row>
    <row r="96" spans="1:32" ht="11.65" customHeight="1" x14ac:dyDescent="0.25">
      <c r="A96" s="15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191"/>
      <c r="V96" s="183"/>
      <c r="W96" s="183"/>
      <c r="X96" s="183"/>
      <c r="Y96" s="183"/>
      <c r="Z96" s="158"/>
      <c r="AE96" s="1"/>
      <c r="AF96" s="1"/>
    </row>
    <row r="97" spans="1:32" s="11" customFormat="1" ht="22.15" customHeight="1" x14ac:dyDescent="0.25">
      <c r="A97" s="171"/>
      <c r="B97" s="261" t="s">
        <v>443</v>
      </c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30"/>
      <c r="U97" s="212" t="str">
        <f>IF(OR(ISBLANK(I84),ISBLANK(W77),ISBLANK(I86),ISBLANK(P84),ISBLANK(P86),Y80&lt;&gt;2,W77=0),"",IFERROR((183-(W77/I84%)*((I86%*I84%)/(I86%*I84%+P86%*P84%)))/183,""))</f>
        <v/>
      </c>
      <c r="V97" s="213"/>
      <c r="W97" s="183" t="s">
        <v>79</v>
      </c>
      <c r="X97" s="212" t="str">
        <f>IF(OR(ISBLANK(I84),ISBLANK(I86),ISBLANK(P84),ISBLANK(P86),ISBLANK(U71),Y80&lt;&gt;3),"",IFERROR((183-(U71/I84%)*((I86%*I84%)/(I86%*I84%+P86%*P84%)))/183,""))</f>
        <v/>
      </c>
      <c r="Y97" s="213"/>
      <c r="Z97" s="158" t="s">
        <v>80</v>
      </c>
      <c r="AE97" s="1"/>
      <c r="AF97" s="13"/>
    </row>
    <row r="98" spans="1:32" s="11" customFormat="1" ht="22.15" customHeight="1" x14ac:dyDescent="0.25">
      <c r="A98" s="171"/>
      <c r="B98" s="261" t="s">
        <v>444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261"/>
      <c r="T98" s="30"/>
      <c r="U98" s="191"/>
      <c r="V98" s="191"/>
      <c r="W98" s="183"/>
      <c r="X98" s="183"/>
      <c r="Y98" s="183"/>
      <c r="Z98" s="153"/>
      <c r="AE98" s="1"/>
      <c r="AF98" s="13"/>
    </row>
    <row r="99" spans="1:32" ht="11.65" customHeight="1" x14ac:dyDescent="0.25">
      <c r="A99" s="154"/>
      <c r="B99" s="30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191"/>
      <c r="V99" s="183"/>
      <c r="W99" s="183"/>
      <c r="X99" s="183"/>
      <c r="Y99" s="183"/>
      <c r="Z99" s="158"/>
      <c r="AE99" s="1"/>
      <c r="AF99" s="1"/>
    </row>
    <row r="100" spans="1:32" s="11" customFormat="1" ht="22.15" customHeight="1" x14ac:dyDescent="0.25">
      <c r="A100" s="171"/>
      <c r="B100" s="261" t="s">
        <v>446</v>
      </c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261"/>
      <c r="T100" s="30"/>
      <c r="U100" s="212" t="str">
        <f>IF(OR(ISBLANK(I84),ISBLANK(W77),ISBLANK(I86),ISBLANK(P84),ISBLANK(P86),Y80&lt;&gt;2,W77=0),"",IFERROR((80-(W77/P84%)*((P86%*P84%)/(I86%*I84%+P86%*P84%)))/80,""))</f>
        <v/>
      </c>
      <c r="V100" s="213"/>
      <c r="W100" s="183" t="s">
        <v>81</v>
      </c>
      <c r="X100" s="212" t="str">
        <f>IF(OR(ISBLANK(I84),ISBLANK(I86),ISBLANK(P84),ISBLANK(P86),ISBLANK(U71),Y80&lt;&gt;3),"",IFERROR((80-(U71/P84%)*((P86%*P84%)/(I86%*I84%+P86%*P84%)))/80,""))</f>
        <v/>
      </c>
      <c r="Y100" s="213"/>
      <c r="Z100" s="158" t="s">
        <v>82</v>
      </c>
      <c r="AE100" s="1"/>
      <c r="AF100" s="13"/>
    </row>
    <row r="101" spans="1:32" s="11" customFormat="1" ht="22.15" customHeight="1" x14ac:dyDescent="0.25">
      <c r="A101" s="171"/>
      <c r="B101" s="261" t="s">
        <v>447</v>
      </c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261"/>
      <c r="T101" s="30"/>
      <c r="U101" s="30"/>
      <c r="V101" s="30"/>
      <c r="W101" s="29"/>
      <c r="X101" s="29"/>
      <c r="Y101" s="29"/>
      <c r="Z101" s="153"/>
      <c r="AE101" s="1"/>
      <c r="AF101" s="13"/>
    </row>
    <row r="102" spans="1:32" s="11" customFormat="1" ht="22.15" customHeight="1" x14ac:dyDescent="0.25">
      <c r="A102" s="17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153"/>
      <c r="AE102" s="1"/>
      <c r="AF102" s="13"/>
    </row>
    <row r="103" spans="1:32" s="11" customFormat="1" ht="22.15" customHeight="1" x14ac:dyDescent="0.25">
      <c r="A103" s="17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153"/>
      <c r="AE103" s="1"/>
      <c r="AF103" s="13"/>
    </row>
    <row r="104" spans="1:32" s="11" customFormat="1" ht="21.75" customHeight="1" x14ac:dyDescent="0.25">
      <c r="A104" s="154" t="s">
        <v>456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186"/>
      <c r="X104" s="199"/>
      <c r="Y104" s="186"/>
      <c r="Z104" s="158"/>
      <c r="AE104" s="1"/>
      <c r="AF104" s="13"/>
    </row>
    <row r="105" spans="1:32" ht="21" customHeight="1" x14ac:dyDescent="0.25">
      <c r="A105" s="154" t="s">
        <v>455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30"/>
      <c r="N105" s="30"/>
      <c r="O105" s="30"/>
      <c r="P105" s="30"/>
      <c r="Q105" s="30"/>
      <c r="R105" s="30"/>
      <c r="S105" s="30"/>
      <c r="T105" s="30"/>
      <c r="U105" s="45"/>
      <c r="V105" s="30"/>
      <c r="W105" s="186"/>
      <c r="X105" s="30"/>
      <c r="Y105" s="186"/>
      <c r="Z105" s="158"/>
      <c r="AC105" s="1"/>
      <c r="AD105" s="1"/>
      <c r="AE105" s="1"/>
      <c r="AF105" s="1"/>
    </row>
    <row r="106" spans="1:32" ht="21" customHeight="1" x14ac:dyDescent="0.25">
      <c r="A106" s="154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N106" s="30"/>
      <c r="O106" s="30"/>
      <c r="P106" s="30"/>
      <c r="Q106" s="30"/>
      <c r="R106" s="30"/>
      <c r="S106" s="30"/>
      <c r="T106" s="30"/>
      <c r="U106" s="45"/>
      <c r="V106" s="30"/>
      <c r="W106" s="186"/>
      <c r="X106" s="30"/>
      <c r="Y106" s="186"/>
      <c r="Z106" s="158"/>
      <c r="AC106" s="1"/>
      <c r="AD106" s="1"/>
      <c r="AE106" s="1"/>
      <c r="AF106" s="1"/>
    </row>
    <row r="107" spans="1:32" ht="21" customHeight="1" x14ac:dyDescent="0.25">
      <c r="A107" s="246" t="s">
        <v>454</v>
      </c>
      <c r="B107" s="247"/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186"/>
      <c r="X107" s="199"/>
      <c r="Y107" s="186"/>
      <c r="Z107" s="158"/>
      <c r="AC107" s="1"/>
      <c r="AD107" s="1"/>
      <c r="AE107" s="1"/>
      <c r="AF107" s="1"/>
    </row>
    <row r="108" spans="1:32" ht="22.15" customHeight="1" x14ac:dyDescent="0.25">
      <c r="A108" s="246"/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186"/>
      <c r="X108" s="30"/>
      <c r="Y108" s="186"/>
      <c r="Z108" s="158"/>
      <c r="AC108" s="1"/>
      <c r="AD108" s="1"/>
      <c r="AE108" s="1"/>
      <c r="AF108" s="1"/>
    </row>
    <row r="109" spans="1:32" ht="22.15" customHeight="1" x14ac:dyDescent="0.25">
      <c r="A109" s="208"/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186"/>
      <c r="X109" s="30"/>
      <c r="Y109" s="186"/>
      <c r="Z109" s="158"/>
      <c r="AC109" s="1"/>
      <c r="AD109" s="1"/>
      <c r="AE109" s="1"/>
      <c r="AF109" s="1"/>
    </row>
    <row r="110" spans="1:32" s="8" customFormat="1" ht="22.15" customHeight="1" x14ac:dyDescent="0.25">
      <c r="A110" s="336" t="s">
        <v>479</v>
      </c>
      <c r="B110" s="337"/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186"/>
      <c r="X110" s="199"/>
      <c r="Y110" s="186"/>
      <c r="Z110" s="158"/>
      <c r="AC110" s="23"/>
      <c r="AD110" s="23"/>
      <c r="AE110" s="23"/>
      <c r="AF110" s="23"/>
    </row>
    <row r="111" spans="1:32" s="22" customFormat="1" ht="19.5" x14ac:dyDescent="0.25">
      <c r="A111" s="336"/>
      <c r="B111" s="337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186"/>
      <c r="X111" s="30"/>
      <c r="Y111" s="186"/>
      <c r="Z111" s="158"/>
    </row>
    <row r="112" spans="1:32" s="22" customFormat="1" ht="19.5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0"/>
      <c r="N112" s="30"/>
      <c r="O112" s="30"/>
      <c r="P112" s="30"/>
      <c r="Q112" s="30"/>
      <c r="R112" s="30"/>
      <c r="S112" s="30"/>
      <c r="T112" s="30"/>
      <c r="U112" s="45"/>
      <c r="V112" s="30"/>
      <c r="W112" s="186"/>
      <c r="X112" s="30"/>
      <c r="Y112" s="186"/>
      <c r="Z112" s="158"/>
    </row>
    <row r="113" spans="1:26" s="22" customFormat="1" ht="179.25" customHeight="1" x14ac:dyDescent="0.2">
      <c r="A113" s="274" t="s">
        <v>438</v>
      </c>
      <c r="B113" s="274"/>
      <c r="C113" s="275" t="s">
        <v>449</v>
      </c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6"/>
    </row>
    <row r="114" spans="1:26" s="22" customFormat="1" ht="17.45" customHeight="1" x14ac:dyDescent="0.25">
      <c r="A114" s="163"/>
      <c r="B114" s="163"/>
      <c r="C114" s="275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6"/>
    </row>
    <row r="115" spans="1:26" s="22" customFormat="1" ht="33" customHeight="1" x14ac:dyDescent="0.25">
      <c r="A115" s="193" t="s">
        <v>439</v>
      </c>
      <c r="B115" s="163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194"/>
      <c r="Y115" s="194"/>
      <c r="Z115" s="195"/>
    </row>
    <row r="116" spans="1:26" s="22" customFormat="1" ht="26.25" customHeight="1" x14ac:dyDescent="0.2">
      <c r="A116" s="265" t="s">
        <v>450</v>
      </c>
      <c r="B116" s="266"/>
      <c r="C116" s="266"/>
      <c r="D116" s="266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7"/>
    </row>
    <row r="117" spans="1:26" ht="21" customHeight="1" x14ac:dyDescent="0.2">
      <c r="A117" s="338" t="s">
        <v>477</v>
      </c>
      <c r="B117" s="339"/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40"/>
    </row>
    <row r="118" spans="1:26" ht="17.649999999999999" customHeight="1" x14ac:dyDescent="0.25">
      <c r="A118" s="265" t="s">
        <v>451</v>
      </c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196"/>
      <c r="Y118" s="196"/>
      <c r="Z118" s="197"/>
    </row>
    <row r="119" spans="1:26" ht="17.649999999999999" customHeight="1" x14ac:dyDescent="0.2">
      <c r="A119" s="265" t="s">
        <v>452</v>
      </c>
      <c r="B119" s="266"/>
      <c r="C119" s="266"/>
      <c r="D119" s="266"/>
      <c r="E119" s="266"/>
      <c r="F119" s="266"/>
      <c r="G119" s="266"/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7"/>
    </row>
    <row r="120" spans="1:26" ht="38.25" customHeight="1" x14ac:dyDescent="0.2">
      <c r="A120" s="329" t="s">
        <v>453</v>
      </c>
      <c r="B120" s="330"/>
      <c r="C120" s="330"/>
      <c r="D120" s="330"/>
      <c r="E120" s="330"/>
      <c r="F120" s="330"/>
      <c r="G120" s="330"/>
      <c r="H120" s="330"/>
      <c r="I120" s="330"/>
      <c r="J120" s="330"/>
      <c r="K120" s="330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1"/>
    </row>
    <row r="121" spans="1:26" ht="17.649999999999999" customHeight="1" x14ac:dyDescent="0.2"/>
    <row r="122" spans="1:26" ht="17.649999999999999" customHeight="1" x14ac:dyDescent="0.2"/>
    <row r="123" spans="1:26" ht="17.649999999999999" customHeight="1" x14ac:dyDescent="0.2"/>
  </sheetData>
  <sheetProtection algorithmName="SHA-512" hashValue="iK69H8mwmvMHeRMPmmGke/mgNyMZrc5lByNMNOukK1uguTaZrYKZ+Ni6EEQu0svuYejE9wgpbXYTbCwK2cIeSA==" saltValue="S31QglLpkgFFjvPepol3Vw==" spinCount="100000" sheet="1" selectLockedCells="1"/>
  <mergeCells count="89">
    <mergeCell ref="A120:Z120"/>
    <mergeCell ref="X97:Y97"/>
    <mergeCell ref="A118:W118"/>
    <mergeCell ref="U94:V94"/>
    <mergeCell ref="I86:J86"/>
    <mergeCell ref="U97:V97"/>
    <mergeCell ref="U100:V100"/>
    <mergeCell ref="X100:Y100"/>
    <mergeCell ref="U88:V88"/>
    <mergeCell ref="X88:Y88"/>
    <mergeCell ref="U90:V90"/>
    <mergeCell ref="X90:Y90"/>
    <mergeCell ref="W86:X86"/>
    <mergeCell ref="U92:V92"/>
    <mergeCell ref="A110:V111"/>
    <mergeCell ref="A117:Z117"/>
    <mergeCell ref="Y1:Z1"/>
    <mergeCell ref="N14:Y15"/>
    <mergeCell ref="N18:Y18"/>
    <mergeCell ref="N19:Y19"/>
    <mergeCell ref="N20:Y20"/>
    <mergeCell ref="A2:U2"/>
    <mergeCell ref="A4:E4"/>
    <mergeCell ref="A6:D6"/>
    <mergeCell ref="F6:O6"/>
    <mergeCell ref="F4:H4"/>
    <mergeCell ref="N4:O4"/>
    <mergeCell ref="N12:Z12"/>
    <mergeCell ref="J4:L4"/>
    <mergeCell ref="A8:D8"/>
    <mergeCell ref="F8:O8"/>
    <mergeCell ref="F10:O10"/>
    <mergeCell ref="F34:N34"/>
    <mergeCell ref="F36:N36"/>
    <mergeCell ref="P86:Q86"/>
    <mergeCell ref="W75:X75"/>
    <mergeCell ref="F41:N41"/>
    <mergeCell ref="F44:I44"/>
    <mergeCell ref="K46:N46"/>
    <mergeCell ref="H62:T62"/>
    <mergeCell ref="V46:Y46"/>
    <mergeCell ref="A14:L15"/>
    <mergeCell ref="A18:L18"/>
    <mergeCell ref="A19:L19"/>
    <mergeCell ref="H64:T64"/>
    <mergeCell ref="A56:V56"/>
    <mergeCell ref="A119:Z119"/>
    <mergeCell ref="A107:V108"/>
    <mergeCell ref="W84:X84"/>
    <mergeCell ref="P84:Q84"/>
    <mergeCell ref="I84:J84"/>
    <mergeCell ref="B90:S90"/>
    <mergeCell ref="B92:S92"/>
    <mergeCell ref="B94:S94"/>
    <mergeCell ref="B95:S95"/>
    <mergeCell ref="B97:S97"/>
    <mergeCell ref="B98:S98"/>
    <mergeCell ref="B100:S100"/>
    <mergeCell ref="B101:S101"/>
    <mergeCell ref="A116:Z116"/>
    <mergeCell ref="A113:B113"/>
    <mergeCell ref="C113:Z114"/>
    <mergeCell ref="F46:I46"/>
    <mergeCell ref="A52:V52"/>
    <mergeCell ref="A50:V50"/>
    <mergeCell ref="A48:Y48"/>
    <mergeCell ref="A54:V54"/>
    <mergeCell ref="N25:Y25"/>
    <mergeCell ref="A28:N28"/>
    <mergeCell ref="O28:Z28"/>
    <mergeCell ref="A12:L12"/>
    <mergeCell ref="F38:N38"/>
    <mergeCell ref="V32:Y32"/>
    <mergeCell ref="V30:Y30"/>
    <mergeCell ref="F30:N30"/>
    <mergeCell ref="F32:N32"/>
    <mergeCell ref="A36:E36"/>
    <mergeCell ref="A38:D39"/>
    <mergeCell ref="F37:S37"/>
    <mergeCell ref="A20:L20"/>
    <mergeCell ref="A25:L25"/>
    <mergeCell ref="X94:Y94"/>
    <mergeCell ref="W77:X79"/>
    <mergeCell ref="A81:V81"/>
    <mergeCell ref="I73:Q73"/>
    <mergeCell ref="B69:T69"/>
    <mergeCell ref="B79:F79"/>
    <mergeCell ref="B77:E77"/>
    <mergeCell ref="X92:Y92"/>
  </mergeCells>
  <conditionalFormatting sqref="A75:W75 A76:Z76 A77:X79 A80:Y80 Y75:Z75 Y77 Z77:Z82 A81 W81:Y81 A82:Y82 A83:Z89 A90:B90 T90:U90 W90:X90 Z90 A91:Z91 A92:B92 T92:U92 W92:Z92 A93:Z93 T94:U94 W94:Z94 A94:B95 T95:Z95 A96:Z96 T97:U97 W97:Z97 A97:B98 T98:Z98 A99:Z99 T100:U100 W100:Z100 A100:B101 T101:Z101 A102:Z102">
    <cfRule type="expression" dxfId="19" priority="20">
      <formula>$AC$79=1</formula>
    </cfRule>
  </conditionalFormatting>
  <conditionalFormatting sqref="A75:W75 Y75:Z75 A76:Z76 Y77 A77:X79 Z77:Z82 A80:Y80 A81 W81:Y81 A82:Y82 A83:Z89 A90:B90 T90:U90 W90:X90 Z90 A91:Z91 A92:B92 T92:U92 W92:Z92 A93:Z93 T94:U94 W94:Z94 A94:B95 T95:Z95 A96:Z96 T97:U97 W97:Z97 A97:B98 T98:Z98 A99:Z99 T100:U100 W100:Z100 A100:B101 T101:Z101 A102:Z102">
    <cfRule type="expression" dxfId="18" priority="1">
      <formula>$AC$79=4</formula>
    </cfRule>
  </conditionalFormatting>
  <conditionalFormatting sqref="A75:W75 Y75:Z75 A76:Z76 Y77 A77:X79 Z77:Z82 A80:Y80 A81 W81:Y81 A82:Y82 A83:Z89 A90:B90 T90:U90 W90:X90 Z90 A91:Z91 A92:B92 T92:U92 W92:Z92 A93:Z93 T94:U94 W94:Z94 A94:B95 T95:Z95 A96:Z96 T97:U97 W97:Z97 A97:B98 T98:Z98 A99:Z99 T100:U100 W100:Z100 A100:B101 T101:Z101">
    <cfRule type="expression" dxfId="17" priority="2">
      <formula>$Y$80=1</formula>
    </cfRule>
  </conditionalFormatting>
  <conditionalFormatting sqref="A77:X79 A75:W75 Y75:Z75 A76:Z76 Y77 Z77:Z82 A80:Y80 A81 W81:Y81 A82:Y82 A83:Z89 A90:B90 T90:U90 W90:X90 Z90 A91:Z91 A92:B92 T92:U92 W92:Z92 A93:Z93 T94:U94 W94:Z94 A94:B95 T95:Z95 A96:Z96 T97:U97 W97:Z97 A97:B98 T98:Z98 A99:Z99 T100:U100 W100:Z100 A100:B101 T101:Z101">
    <cfRule type="expression" dxfId="16" priority="18">
      <formula>$Y$80=4</formula>
    </cfRule>
  </conditionalFormatting>
  <conditionalFormatting sqref="B75:W75 B76:Y80 I73 R73 Y75">
    <cfRule type="expression" dxfId="15" priority="12">
      <formula>$AC$79&lt;&gt;2</formula>
    </cfRule>
  </conditionalFormatting>
  <conditionalFormatting sqref="G75:G80 I75:I80 H78:H80">
    <cfRule type="expression" dxfId="14" priority="11">
      <formula>$R$73="Ja"</formula>
    </cfRule>
  </conditionalFormatting>
  <conditionalFormatting sqref="H75">
    <cfRule type="expression" dxfId="13" priority="10">
      <formula>$R$73&lt;&gt;"Ja"</formula>
    </cfRule>
  </conditionalFormatting>
  <conditionalFormatting sqref="H77">
    <cfRule type="expression" dxfId="12" priority="5">
      <formula>$AC$79&lt;&gt;2</formula>
    </cfRule>
    <cfRule type="expression" dxfId="11" priority="9">
      <formula>$R$73="Ja"</formula>
    </cfRule>
  </conditionalFormatting>
  <conditionalFormatting sqref="M4">
    <cfRule type="expression" dxfId="10" priority="22">
      <formula>$M$4</formula>
    </cfRule>
  </conditionalFormatting>
  <conditionalFormatting sqref="P71 U71:V71">
    <cfRule type="expression" dxfId="9" priority="14">
      <formula>$AC$79&lt;&gt;3</formula>
    </cfRule>
  </conditionalFormatting>
  <conditionalFormatting sqref="Q75:Q77">
    <cfRule type="expression" dxfId="8" priority="7">
      <formula>$R$73="Yes"</formula>
    </cfRule>
  </conditionalFormatting>
  <conditionalFormatting sqref="R78">
    <cfRule type="expression" dxfId="7" priority="6">
      <formula>$R$73="Yes"</formula>
    </cfRule>
  </conditionalFormatting>
  <conditionalFormatting sqref="U69">
    <cfRule type="expression" dxfId="6" priority="13">
      <formula>$AC$79&lt;&gt;1</formula>
    </cfRule>
  </conditionalFormatting>
  <conditionalFormatting sqref="U88 U90 W90 U92 W92 U94 W94 U97 W97 U100 W100">
    <cfRule type="expression" dxfId="5" priority="17">
      <formula>$AC$79=3</formula>
    </cfRule>
  </conditionalFormatting>
  <conditionalFormatting sqref="U69:V69">
    <cfRule type="expression" dxfId="4" priority="15">
      <formula>$AC$79&lt;&gt;1</formula>
    </cfRule>
  </conditionalFormatting>
  <conditionalFormatting sqref="U90:V90 U92:V92 U94:V94 U97:V97 U100:V100">
    <cfRule type="expression" dxfId="3" priority="4">
      <formula>$AC$79=3</formula>
    </cfRule>
  </conditionalFormatting>
  <conditionalFormatting sqref="X90:Y90 X92:Y92 X94:Y94 X97:Y97 X100:Y100 R102">
    <cfRule type="expression" dxfId="2" priority="3">
      <formula>$AC$79=2</formula>
    </cfRule>
  </conditionalFormatting>
  <conditionalFormatting sqref="X88:Z100">
    <cfRule type="expression" dxfId="1" priority="16">
      <formula>$AC$79=2</formula>
    </cfRule>
  </conditionalFormatting>
  <dataValidations xWindow="608" yWindow="764" count="4">
    <dataValidation type="textLength" operator="equal" allowBlank="1" showInputMessage="1" showErrorMessage="1" error="Please enter a number with 6 digits (XXXXXX)." sqref="N4:O4" xr:uid="{A7B35057-4DC5-449A-B24D-4AAEA1EB2A50}">
      <formula1>6</formula1>
    </dataValidation>
    <dataValidation operator="equal" allowBlank="1" showInputMessage="1" showErrorMessage="1" sqref="M4" xr:uid="{F033DF0F-F7BC-4621-AD5E-06DE90231315}"/>
    <dataValidation allowBlank="1" showInputMessage="1" sqref="U90 X90" xr:uid="{BE5F6546-65AC-4D71-BC32-0BAE987BF07D}"/>
    <dataValidation operator="equal" allowBlank="1" showInputMessage="1" showErrorMessage="1" error="Please enter a date with a maximum of 8 digits (YYYYMMDD)" sqref="J4:L4" xr:uid="{5C5197F9-67D0-45D8-9C2B-5F4178023402}"/>
  </dataValidations>
  <pageMargins left="0.70866141732283472" right="0.70866141732283472" top="0.78740157480314965" bottom="0.78740157480314965" header="0.31496062992125984" footer="0.31496062992125984"/>
  <pageSetup paperSize="9" scale="2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 altText="">
                <anchor moveWithCells="1">
                  <from>
                    <xdr:col>0</xdr:col>
                    <xdr:colOff>171450</xdr:colOff>
                    <xdr:row>68</xdr:row>
                    <xdr:rowOff>28575</xdr:rowOff>
                  </from>
                  <to>
                    <xdr:col>1</xdr:col>
                    <xdr:colOff>95250</xdr:colOff>
                    <xdr:row>68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72</xdr:row>
                    <xdr:rowOff>28575</xdr:rowOff>
                  </from>
                  <to>
                    <xdr:col>1</xdr:col>
                    <xdr:colOff>85725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70</xdr:row>
                    <xdr:rowOff>38100</xdr:rowOff>
                  </from>
                  <to>
                    <xdr:col>1</xdr:col>
                    <xdr:colOff>85725</xdr:colOff>
                    <xdr:row>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1</xdr:col>
                    <xdr:colOff>257175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Option Button 12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66</xdr:row>
                    <xdr:rowOff>123825</xdr:rowOff>
                  </from>
                  <to>
                    <xdr:col>1</xdr:col>
                    <xdr:colOff>85725</xdr:colOff>
                    <xdr:row>67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8">
        <x14:dataValidation type="list" allowBlank="1" showInputMessage="1" showErrorMessage="1" xr:uid="{E8F31BB0-6B17-4157-BC6D-1822765CFA29}">
          <x14:formula1>
            <xm:f>Data!$I$4:$I$5</xm:f>
          </x14:formula1>
          <xm:sqref>S105:S106 T57 S112</xm:sqref>
        </x14:dataValidation>
        <x14:dataValidation type="list" showDropDown="1" showInputMessage="1" xr:uid="{B8FD697F-ABB6-4239-A480-D82FD3FCBD4D}">
          <x14:formula1>
            <xm:f>Data!$C$3:$C$198</xm:f>
          </x14:formula1>
          <xm:sqref>U42:V42 S39 U40:V40</xm:sqref>
        </x14:dataValidation>
        <x14:dataValidation type="list" allowBlank="1" showInputMessage="1" showErrorMessage="1" xr:uid="{B0501E55-6CD3-4105-A386-8590E82ABDBF}">
          <x14:formula1>
            <xm:f>Data!$J$3:$J$5</xm:f>
          </x14:formula1>
          <xm:sqref>R73</xm:sqref>
        </x14:dataValidation>
        <x14:dataValidation type="list" allowBlank="1" showInputMessage="1" showErrorMessage="1" xr:uid="{E534559D-9288-4913-92C0-F45973062067}">
          <x14:formula1>
            <xm:f>Data!$L$3:$L$6</xm:f>
          </x14:formula1>
          <xm:sqref>F30:N30</xm:sqref>
        </x14:dataValidation>
        <x14:dataValidation type="list" allowBlank="1" showInputMessage="1" showErrorMessage="1" xr:uid="{CDFC9DD4-AB4B-482D-B04B-F05354FCC50F}">
          <x14:formula1>
            <xm:f>Data!$C$3:$C$198</xm:f>
          </x14:formula1>
          <xm:sqref>F41:N41 F38:N38 H64:T64</xm:sqref>
        </x14:dataValidation>
        <x14:dataValidation type="list" allowBlank="1" showInputMessage="1" showErrorMessage="1" xr:uid="{ADC7913A-E99C-483B-9D00-E4F2A7534C7F}">
          <x14:formula1>
            <xm:f>Data!$E$3:$E$5</xm:f>
          </x14:formula1>
          <xm:sqref>F44:I44</xm:sqref>
        </x14:dataValidation>
        <x14:dataValidation type="list" allowBlank="1" showInputMessage="1" showErrorMessage="1" xr:uid="{D7378B58-BCCB-452B-A195-DC925FC6C9C3}">
          <x14:formula1>
            <xm:f>Data!$E$9:$E$11</xm:f>
          </x14:formula1>
          <xm:sqref>K46</xm:sqref>
        </x14:dataValidation>
        <x14:dataValidation type="list" allowBlank="1" showInputMessage="1" showErrorMessage="1" xr:uid="{51DF02E1-39EF-4815-A4F8-D506838DC6E1}">
          <x14:formula1>
            <xm:f>Data!$J$4:$J$5</xm:f>
          </x14:formula1>
          <xm:sqref>W50 W52 W56 W54 V60 X104 X110 X107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A636-92DC-45F8-B995-BA4E20461C24}">
  <sheetPr codeName="Tabelle2"/>
  <dimension ref="A1:AZ114"/>
  <sheetViews>
    <sheetView topLeftCell="A73" zoomScale="90" zoomScaleNormal="90" workbookViewId="0">
      <selection activeCell="F4" sqref="F4:H4"/>
    </sheetView>
  </sheetViews>
  <sheetFormatPr baseColWidth="10" defaultRowHeight="15" x14ac:dyDescent="0.25"/>
  <cols>
    <col min="1" max="8" width="4.42578125" style="7" customWidth="1"/>
    <col min="9" max="9" width="4.5703125" style="7" customWidth="1"/>
    <col min="10" max="20" width="4.42578125" style="7" customWidth="1"/>
    <col min="21" max="21" width="4.42578125" style="11" customWidth="1"/>
    <col min="22" max="26" width="4.42578125" style="7" customWidth="1"/>
    <col min="27" max="52" width="4.42578125" customWidth="1"/>
  </cols>
  <sheetData>
    <row r="1" spans="1:52" ht="15.6" customHeight="1" x14ac:dyDescent="0.25">
      <c r="A1" s="341" t="s">
        <v>83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3"/>
      <c r="AA1" s="351" t="s">
        <v>84</v>
      </c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3"/>
    </row>
    <row r="2" spans="1:52" ht="19.5" customHeight="1" x14ac:dyDescent="0.25">
      <c r="A2" s="357" t="s">
        <v>85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29"/>
      <c r="W2" s="29"/>
      <c r="X2" s="29"/>
      <c r="Y2" s="30"/>
      <c r="Z2" s="31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5"/>
      <c r="AZ2" s="116"/>
    </row>
    <row r="3" spans="1:52" ht="19.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29"/>
      <c r="W3" s="29"/>
      <c r="X3" s="29"/>
      <c r="Y3" s="30"/>
      <c r="Z3" s="31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5"/>
      <c r="AZ3" s="116"/>
    </row>
    <row r="4" spans="1:52" ht="19.5" customHeight="1" x14ac:dyDescent="0.25">
      <c r="A4" s="354" t="s">
        <v>86</v>
      </c>
      <c r="B4" s="355"/>
      <c r="C4" s="355"/>
      <c r="D4" s="355"/>
      <c r="E4" s="355"/>
      <c r="F4" s="347" t="s">
        <v>87</v>
      </c>
      <c r="G4" s="348"/>
      <c r="H4" s="348"/>
      <c r="I4" s="54" t="s">
        <v>88</v>
      </c>
      <c r="J4" s="359" t="s">
        <v>89</v>
      </c>
      <c r="K4" s="360"/>
      <c r="L4" s="360"/>
      <c r="M4" s="55" t="s">
        <v>90</v>
      </c>
      <c r="N4" s="359" t="s">
        <v>91</v>
      </c>
      <c r="O4" s="360"/>
      <c r="P4" s="52"/>
      <c r="Q4" s="52"/>
      <c r="R4" s="52"/>
      <c r="S4" s="52"/>
      <c r="T4" s="52"/>
      <c r="U4" s="53"/>
      <c r="V4" s="29"/>
      <c r="W4" s="29"/>
      <c r="X4" s="29"/>
      <c r="Y4" s="30"/>
      <c r="Z4" s="31"/>
      <c r="AA4" s="344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6"/>
    </row>
    <row r="5" spans="1:52" ht="19.5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29"/>
      <c r="W5" s="29"/>
      <c r="X5" s="29"/>
      <c r="Y5" s="30"/>
      <c r="Z5" s="31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5"/>
      <c r="AZ5" s="116"/>
    </row>
    <row r="6" spans="1:52" ht="19.5" customHeight="1" x14ac:dyDescent="0.25">
      <c r="A6" s="354" t="s">
        <v>92</v>
      </c>
      <c r="B6" s="355"/>
      <c r="C6" s="355"/>
      <c r="D6" s="355"/>
      <c r="E6" s="356"/>
      <c r="F6" s="347" t="s">
        <v>93</v>
      </c>
      <c r="G6" s="348"/>
      <c r="H6" s="348"/>
      <c r="I6" s="348"/>
      <c r="J6" s="348"/>
      <c r="K6" s="348"/>
      <c r="L6" s="348"/>
      <c r="M6" s="348"/>
      <c r="N6" s="348"/>
      <c r="O6" s="348"/>
      <c r="P6" s="52"/>
      <c r="Q6" s="52"/>
      <c r="R6" s="52"/>
      <c r="S6" s="52"/>
      <c r="T6" s="52"/>
      <c r="U6" s="53"/>
      <c r="V6" s="29"/>
      <c r="W6" s="29"/>
      <c r="X6" s="29"/>
      <c r="Y6" s="30"/>
      <c r="Z6" s="31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5"/>
      <c r="AZ6" s="116"/>
    </row>
    <row r="7" spans="1:52" ht="19.5" x14ac:dyDescent="0.2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29"/>
      <c r="W7" s="29"/>
      <c r="X7" s="29"/>
      <c r="Y7" s="30"/>
      <c r="Z7" s="31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5"/>
      <c r="AZ7" s="116"/>
    </row>
    <row r="8" spans="1:52" ht="19.5" customHeight="1" x14ac:dyDescent="0.25">
      <c r="A8" s="349" t="s">
        <v>94</v>
      </c>
      <c r="B8" s="350"/>
      <c r="C8" s="350"/>
      <c r="D8" s="350"/>
      <c r="E8" s="52"/>
      <c r="F8" s="347" t="s">
        <v>95</v>
      </c>
      <c r="G8" s="348"/>
      <c r="H8" s="348"/>
      <c r="I8" s="348"/>
      <c r="J8" s="348"/>
      <c r="K8" s="348"/>
      <c r="L8" s="348"/>
      <c r="M8" s="348"/>
      <c r="N8" s="348"/>
      <c r="O8" s="348"/>
      <c r="P8" s="52"/>
      <c r="Q8" s="52"/>
      <c r="R8" s="52"/>
      <c r="S8" s="52"/>
      <c r="T8" s="52"/>
      <c r="U8" s="53"/>
      <c r="V8" s="29"/>
      <c r="W8" s="29"/>
      <c r="X8" s="29"/>
      <c r="Y8" s="30"/>
      <c r="Z8" s="31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5"/>
      <c r="AZ8" s="116"/>
    </row>
    <row r="9" spans="1:52" ht="19.5" x14ac:dyDescent="0.25">
      <c r="A9" s="57"/>
      <c r="B9" s="56"/>
      <c r="C9" s="56"/>
      <c r="D9" s="56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2"/>
      <c r="R9" s="52"/>
      <c r="S9" s="52"/>
      <c r="T9" s="52"/>
      <c r="U9" s="53"/>
      <c r="V9" s="29"/>
      <c r="W9" s="29"/>
      <c r="X9" s="29"/>
      <c r="Y9" s="30"/>
      <c r="Z9" s="31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5"/>
      <c r="AZ9" s="116"/>
    </row>
    <row r="10" spans="1:52" ht="20.100000000000001" customHeight="1" x14ac:dyDescent="0.25">
      <c r="A10" s="51" t="s">
        <v>96</v>
      </c>
      <c r="B10" s="56"/>
      <c r="C10" s="56"/>
      <c r="D10" s="56"/>
      <c r="E10" s="52"/>
      <c r="F10" s="347" t="s">
        <v>97</v>
      </c>
      <c r="G10" s="348"/>
      <c r="H10" s="348"/>
      <c r="I10" s="348"/>
      <c r="J10" s="348"/>
      <c r="K10" s="348"/>
      <c r="L10" s="348"/>
      <c r="M10" s="348"/>
      <c r="N10" s="348"/>
      <c r="O10" s="348"/>
      <c r="P10" s="56"/>
      <c r="Q10" s="52"/>
      <c r="R10" s="52"/>
      <c r="S10" s="52"/>
      <c r="T10" s="52"/>
      <c r="U10" s="53"/>
      <c r="V10" s="29"/>
      <c r="W10" s="29"/>
      <c r="X10" s="29"/>
      <c r="Y10" s="30"/>
      <c r="Z10" s="31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5"/>
      <c r="AZ10" s="116"/>
    </row>
    <row r="11" spans="1:52" ht="20.25" thickBot="1" x14ac:dyDescent="0.3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9"/>
      <c r="W11" s="29"/>
      <c r="X11" s="29"/>
      <c r="Y11" s="30"/>
      <c r="Z11" s="31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  <c r="AZ11" s="116"/>
    </row>
    <row r="12" spans="1:52" ht="23.25" thickBot="1" x14ac:dyDescent="0.3">
      <c r="A12" s="361" t="s">
        <v>98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  <c r="N12" s="364" t="s">
        <v>99</v>
      </c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5"/>
      <c r="AA12" s="437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9"/>
    </row>
    <row r="13" spans="1:52" ht="19.5" customHeight="1" x14ac:dyDescent="0.25">
      <c r="A13" s="48" t="s">
        <v>100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 t="s">
        <v>101</v>
      </c>
      <c r="O13" s="39"/>
      <c r="P13" s="39"/>
      <c r="Q13" s="39"/>
      <c r="R13" s="39"/>
      <c r="S13" s="39"/>
      <c r="T13" s="39"/>
      <c r="U13" s="45"/>
      <c r="V13" s="39"/>
      <c r="W13" s="39"/>
      <c r="X13" s="39"/>
      <c r="Y13" s="39"/>
      <c r="Z13" s="3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7"/>
    </row>
    <row r="14" spans="1:52" ht="19.5" x14ac:dyDescent="0.25">
      <c r="A14" s="366" t="s">
        <v>102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8"/>
      <c r="M14" s="105"/>
      <c r="N14" s="372" t="s">
        <v>103</v>
      </c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8"/>
      <c r="Z14" s="33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7"/>
    </row>
    <row r="15" spans="1:52" ht="19.5" x14ac:dyDescent="0.25">
      <c r="A15" s="369"/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1"/>
      <c r="M15" s="105"/>
      <c r="N15" s="373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1"/>
      <c r="Z15" s="33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7"/>
    </row>
    <row r="16" spans="1:52" ht="19.5" x14ac:dyDescent="0.25">
      <c r="A16" s="107"/>
      <c r="B16" s="108"/>
      <c r="C16" s="108"/>
      <c r="D16" s="108"/>
      <c r="E16" s="108"/>
      <c r="F16" s="108"/>
      <c r="G16" s="108"/>
      <c r="H16" s="108"/>
      <c r="I16" s="105"/>
      <c r="J16" s="105"/>
      <c r="K16" s="105"/>
      <c r="L16" s="105"/>
      <c r="M16" s="105"/>
      <c r="N16" s="108"/>
      <c r="O16" s="108"/>
      <c r="P16" s="108"/>
      <c r="Q16" s="108"/>
      <c r="R16" s="108"/>
      <c r="S16" s="108"/>
      <c r="T16" s="108"/>
      <c r="U16" s="109"/>
      <c r="V16" s="108"/>
      <c r="W16" s="105"/>
      <c r="X16" s="105"/>
      <c r="Y16" s="105"/>
      <c r="Z16" s="33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7"/>
    </row>
    <row r="17" spans="1:52" ht="19.5" customHeight="1" x14ac:dyDescent="0.25">
      <c r="A17" s="103" t="s">
        <v>104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 t="s">
        <v>105</v>
      </c>
      <c r="O17" s="105"/>
      <c r="P17" s="105"/>
      <c r="Q17" s="105"/>
      <c r="R17" s="105"/>
      <c r="S17" s="105"/>
      <c r="T17" s="105"/>
      <c r="U17" s="50"/>
      <c r="V17" s="105"/>
      <c r="W17" s="105"/>
      <c r="X17" s="105"/>
      <c r="Y17" s="105"/>
      <c r="Z17" s="33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7"/>
    </row>
    <row r="18" spans="1:52" ht="19.5" x14ac:dyDescent="0.25">
      <c r="A18" s="386" t="s">
        <v>106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8"/>
      <c r="M18" s="105"/>
      <c r="N18" s="389" t="s">
        <v>107</v>
      </c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1"/>
      <c r="Z18" s="33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7"/>
    </row>
    <row r="19" spans="1:52" ht="19.5" customHeight="1" x14ac:dyDescent="0.25">
      <c r="A19" s="380" t="s">
        <v>108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2"/>
      <c r="M19" s="105"/>
      <c r="N19" s="383" t="s">
        <v>109</v>
      </c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5"/>
      <c r="Z19" s="33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7"/>
    </row>
    <row r="20" spans="1:52" ht="19.5" x14ac:dyDescent="0.25">
      <c r="A20" s="374" t="s">
        <v>110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6"/>
      <c r="M20" s="105"/>
      <c r="N20" s="377" t="s">
        <v>111</v>
      </c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9"/>
      <c r="Z20" s="33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7"/>
    </row>
    <row r="21" spans="1:52" ht="19.5" x14ac:dyDescent="0.25">
      <c r="A21" s="103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50"/>
      <c r="V21" s="105"/>
      <c r="W21" s="105"/>
      <c r="X21" s="105"/>
      <c r="Y21" s="105"/>
      <c r="Z21" s="33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7"/>
    </row>
    <row r="22" spans="1:52" ht="19.5" x14ac:dyDescent="0.25">
      <c r="A22" s="103" t="s">
        <v>112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/>
      <c r="V22" s="105"/>
      <c r="W22" s="105"/>
      <c r="X22" s="105"/>
      <c r="Y22" s="105"/>
      <c r="Z22" s="33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7"/>
    </row>
    <row r="23" spans="1:52" ht="19.5" x14ac:dyDescent="0.25">
      <c r="A23" s="103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0"/>
      <c r="V23" s="105"/>
      <c r="W23" s="105"/>
      <c r="X23" s="105"/>
      <c r="Y23" s="105"/>
      <c r="Z23" s="33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7"/>
    </row>
    <row r="24" spans="1:52" ht="19.5" customHeight="1" x14ac:dyDescent="0.25">
      <c r="A24" s="103" t="s">
        <v>113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 t="s">
        <v>114</v>
      </c>
      <c r="O24" s="105"/>
      <c r="P24" s="105"/>
      <c r="Q24" s="105"/>
      <c r="R24" s="105"/>
      <c r="S24" s="105"/>
      <c r="T24" s="105"/>
      <c r="U24" s="50"/>
      <c r="V24" s="105"/>
      <c r="W24" s="105"/>
      <c r="X24" s="105"/>
      <c r="Y24" s="105"/>
      <c r="Z24" s="33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7"/>
    </row>
    <row r="25" spans="1:52" ht="19.5" x14ac:dyDescent="0.25">
      <c r="A25" s="366" t="s">
        <v>115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8"/>
      <c r="M25" s="105"/>
      <c r="N25" s="372" t="s">
        <v>116</v>
      </c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8"/>
      <c r="Z25" s="33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7"/>
    </row>
    <row r="26" spans="1:52" ht="19.5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05"/>
      <c r="N26" s="112"/>
      <c r="O26" s="112"/>
      <c r="P26" s="112"/>
      <c r="Q26" s="112"/>
      <c r="R26" s="112"/>
      <c r="S26" s="112"/>
      <c r="T26" s="112"/>
      <c r="U26" s="112"/>
      <c r="V26" s="112"/>
      <c r="W26" s="105"/>
      <c r="X26" s="105"/>
      <c r="Y26" s="105"/>
      <c r="Z26" s="3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8"/>
    </row>
    <row r="27" spans="1:52" ht="19.5" x14ac:dyDescent="0.25">
      <c r="A27" s="103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50"/>
      <c r="Z27" s="33"/>
      <c r="AA27" s="119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  <c r="AZ27" s="117"/>
    </row>
    <row r="28" spans="1:52" ht="22.5" x14ac:dyDescent="0.25">
      <c r="A28" s="392" t="s">
        <v>117</v>
      </c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4"/>
      <c r="O28" s="393" t="s">
        <v>118</v>
      </c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395"/>
      <c r="AA28" s="442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443"/>
      <c r="AN28" s="444"/>
      <c r="AO28" s="443"/>
      <c r="AP28" s="445"/>
      <c r="AQ28" s="445"/>
      <c r="AR28" s="445"/>
      <c r="AS28" s="445"/>
      <c r="AT28" s="445"/>
      <c r="AU28" s="445"/>
      <c r="AV28" s="445"/>
      <c r="AW28" s="445"/>
      <c r="AX28" s="445"/>
      <c r="AY28" s="445"/>
      <c r="AZ28" s="446"/>
    </row>
    <row r="29" spans="1:52" ht="19.5" x14ac:dyDescent="0.25">
      <c r="A29" s="3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33"/>
      <c r="AA29" s="447" t="s">
        <v>119</v>
      </c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  <c r="AL29" s="448"/>
      <c r="AM29" s="448"/>
      <c r="AN29" s="448"/>
      <c r="AO29" s="448"/>
      <c r="AP29" s="448"/>
      <c r="AQ29" s="448"/>
      <c r="AR29" s="448"/>
      <c r="AS29" s="448"/>
      <c r="AT29" s="448"/>
      <c r="AU29" s="448"/>
      <c r="AV29" s="448"/>
      <c r="AW29" s="448"/>
      <c r="AX29" s="448"/>
      <c r="AY29" s="448"/>
      <c r="AZ29" s="449"/>
    </row>
    <row r="30" spans="1:52" ht="19.5" x14ac:dyDescent="0.25">
      <c r="A30" s="51" t="s">
        <v>120</v>
      </c>
      <c r="B30" s="52"/>
      <c r="C30" s="52"/>
      <c r="D30" s="52"/>
      <c r="E30" s="52"/>
      <c r="F30" s="396" t="s">
        <v>121</v>
      </c>
      <c r="G30" s="397"/>
      <c r="H30" s="397"/>
      <c r="I30" s="397"/>
      <c r="J30" s="397"/>
      <c r="K30" s="397"/>
      <c r="L30" s="397"/>
      <c r="M30" s="397"/>
      <c r="N30" s="397"/>
      <c r="O30" s="52"/>
      <c r="P30" s="52"/>
      <c r="Q30" s="52" t="s">
        <v>122</v>
      </c>
      <c r="R30" s="52"/>
      <c r="S30" s="52"/>
      <c r="T30" s="52"/>
      <c r="U30" s="52"/>
      <c r="V30" s="398">
        <v>65896525</v>
      </c>
      <c r="W30" s="399"/>
      <c r="X30" s="400"/>
      <c r="Y30" s="29"/>
      <c r="Z30" s="33"/>
      <c r="AA30" s="450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  <c r="AZ30" s="452"/>
    </row>
    <row r="31" spans="1:52" ht="19.5" x14ac:dyDescent="0.2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V31" s="61"/>
      <c r="W31" s="61"/>
      <c r="X31" s="61"/>
      <c r="Y31" s="35"/>
      <c r="Z31" s="37"/>
      <c r="AA31" s="120"/>
      <c r="AB31" s="121"/>
      <c r="AC31" s="121"/>
      <c r="AD31" s="121"/>
      <c r="AE31" s="121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21"/>
      <c r="AZ31" s="122"/>
    </row>
    <row r="32" spans="1:52" ht="19.5" x14ac:dyDescent="0.25">
      <c r="A32" s="51" t="s">
        <v>123</v>
      </c>
      <c r="B32" s="52"/>
      <c r="C32" s="52"/>
      <c r="D32" s="52"/>
      <c r="E32" s="52"/>
      <c r="F32" s="396" t="s">
        <v>124</v>
      </c>
      <c r="G32" s="414"/>
      <c r="H32" s="414"/>
      <c r="I32" s="414"/>
      <c r="J32" s="414"/>
      <c r="K32" s="414"/>
      <c r="L32" s="414"/>
      <c r="M32" s="414"/>
      <c r="N32" s="414"/>
      <c r="O32" s="52"/>
      <c r="P32" s="52"/>
      <c r="Q32" s="52" t="s">
        <v>125</v>
      </c>
      <c r="R32" s="52"/>
      <c r="S32" s="52"/>
      <c r="T32" s="52"/>
      <c r="U32" s="52"/>
      <c r="V32" s="398">
        <v>50254154</v>
      </c>
      <c r="W32" s="399"/>
      <c r="X32" s="400"/>
      <c r="Y32" s="29"/>
      <c r="Z32" s="33"/>
      <c r="AA32" s="119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7"/>
    </row>
    <row r="33" spans="1:52" ht="19.5" x14ac:dyDescent="0.25">
      <c r="A33" s="51"/>
      <c r="B33" s="52"/>
      <c r="C33" s="52"/>
      <c r="D33" s="52"/>
      <c r="E33" s="52"/>
      <c r="F33" s="63"/>
      <c r="G33" s="63"/>
      <c r="H33" s="63"/>
      <c r="I33" s="63"/>
      <c r="J33" s="63"/>
      <c r="K33" s="63"/>
      <c r="L33" s="63"/>
      <c r="M33" s="63"/>
      <c r="N33" s="63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29"/>
      <c r="Z33" s="33"/>
      <c r="AA33" s="119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7"/>
    </row>
    <row r="34" spans="1:52" ht="19.5" x14ac:dyDescent="0.25">
      <c r="A34" s="51" t="s">
        <v>126</v>
      </c>
      <c r="B34" s="52"/>
      <c r="C34" s="52"/>
      <c r="D34" s="52"/>
      <c r="E34" s="52"/>
      <c r="F34" s="396" t="s">
        <v>127</v>
      </c>
      <c r="G34" s="414"/>
      <c r="H34" s="414"/>
      <c r="I34" s="414"/>
      <c r="J34" s="414"/>
      <c r="K34" s="414"/>
      <c r="L34" s="414"/>
      <c r="M34" s="414"/>
      <c r="N34" s="414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29"/>
      <c r="Z34" s="33"/>
      <c r="AA34" s="119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7"/>
    </row>
    <row r="35" spans="1:52" ht="19.5" x14ac:dyDescent="0.25">
      <c r="A35" s="51"/>
      <c r="B35" s="52"/>
      <c r="C35" s="52"/>
      <c r="D35" s="52"/>
      <c r="E35" s="52"/>
      <c r="F35" s="63"/>
      <c r="G35" s="63"/>
      <c r="H35" s="63"/>
      <c r="I35" s="63"/>
      <c r="J35" s="63"/>
      <c r="K35" s="63"/>
      <c r="L35" s="63"/>
      <c r="M35" s="63"/>
      <c r="N35" s="63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29"/>
      <c r="Z35" s="33"/>
      <c r="AA35" s="119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7"/>
    </row>
    <row r="36" spans="1:52" ht="24" customHeight="1" x14ac:dyDescent="0.25">
      <c r="A36" s="415" t="s">
        <v>128</v>
      </c>
      <c r="B36" s="416"/>
      <c r="C36" s="416"/>
      <c r="D36" s="416"/>
      <c r="E36" s="416"/>
      <c r="F36" s="396" t="s">
        <v>129</v>
      </c>
      <c r="G36" s="414"/>
      <c r="H36" s="414"/>
      <c r="I36" s="414"/>
      <c r="J36" s="414"/>
      <c r="K36" s="414"/>
      <c r="L36" s="414"/>
      <c r="M36" s="414"/>
      <c r="N36" s="414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29"/>
      <c r="Z36" s="33"/>
      <c r="AA36" s="440"/>
      <c r="AB36" s="441"/>
      <c r="AC36" s="441"/>
      <c r="AD36" s="441"/>
      <c r="AE36" s="441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7"/>
    </row>
    <row r="37" spans="1:52" ht="12.6" customHeight="1" x14ac:dyDescent="0.25">
      <c r="A37" s="51"/>
      <c r="B37" s="52"/>
      <c r="C37" s="52"/>
      <c r="D37" s="52"/>
      <c r="E37" s="52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63"/>
      <c r="U37" s="53"/>
      <c r="V37" s="52"/>
      <c r="W37" s="52"/>
      <c r="X37" s="52"/>
      <c r="Y37" s="29"/>
      <c r="Z37" s="33"/>
      <c r="AA37" s="119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7"/>
    </row>
    <row r="38" spans="1:52" ht="19.5" x14ac:dyDescent="0.25">
      <c r="A38" s="357" t="s">
        <v>130</v>
      </c>
      <c r="B38" s="358"/>
      <c r="C38" s="358"/>
      <c r="D38" s="358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29"/>
      <c r="Z38" s="29"/>
      <c r="AA38" s="440"/>
      <c r="AB38" s="441"/>
      <c r="AC38" s="441"/>
      <c r="AD38" s="441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</row>
    <row r="39" spans="1:52" ht="19.5" x14ac:dyDescent="0.25">
      <c r="A39" s="357"/>
      <c r="B39" s="358"/>
      <c r="C39" s="358"/>
      <c r="D39" s="358"/>
      <c r="E39" s="52"/>
      <c r="F39" s="64"/>
      <c r="G39" s="64"/>
      <c r="H39" s="64"/>
      <c r="I39" s="64"/>
      <c r="J39" s="64"/>
      <c r="K39" s="64"/>
      <c r="L39" s="64"/>
      <c r="M39" s="64"/>
      <c r="N39" s="64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29"/>
      <c r="Z39" s="29"/>
      <c r="AA39" s="440"/>
      <c r="AB39" s="441"/>
      <c r="AC39" s="441"/>
      <c r="AD39" s="441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</row>
    <row r="40" spans="1:52" ht="10.5" customHeight="1" x14ac:dyDescent="0.2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29"/>
      <c r="Z40" s="33"/>
      <c r="AA40" s="119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7"/>
    </row>
    <row r="41" spans="1:52" ht="9.6" customHeight="1" x14ac:dyDescent="0.25">
      <c r="A41" s="357" t="s">
        <v>131</v>
      </c>
      <c r="B41" s="358"/>
      <c r="C41" s="358"/>
      <c r="D41" s="358"/>
      <c r="E41" s="358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9"/>
      <c r="Z41" s="29"/>
      <c r="AA41" s="119"/>
      <c r="AB41" s="114"/>
      <c r="AC41" s="123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</row>
    <row r="42" spans="1:52" ht="19.5" x14ac:dyDescent="0.25">
      <c r="A42" s="357"/>
      <c r="B42" s="358"/>
      <c r="C42" s="358"/>
      <c r="D42" s="358"/>
      <c r="E42" s="358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29"/>
      <c r="Z42" s="33"/>
      <c r="AA42" s="119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7"/>
    </row>
    <row r="43" spans="1:52" ht="19.5" x14ac:dyDescent="0.25">
      <c r="A43" s="51"/>
      <c r="B43" s="52"/>
      <c r="C43" s="52"/>
      <c r="D43" s="52"/>
      <c r="E43" s="52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52"/>
      <c r="Q43" s="53"/>
      <c r="R43" s="52"/>
      <c r="S43" s="52"/>
      <c r="T43" s="52"/>
      <c r="U43" s="52"/>
      <c r="V43" s="52"/>
      <c r="W43" s="52"/>
      <c r="X43" s="52"/>
      <c r="Y43" s="29"/>
      <c r="Z43" s="29"/>
      <c r="AA43" s="119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</row>
    <row r="44" spans="1:52" ht="19.5" x14ac:dyDescent="0.25">
      <c r="A44" s="51" t="s">
        <v>132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2"/>
      <c r="P44" s="64"/>
      <c r="Q44" s="64"/>
      <c r="R44" s="64"/>
      <c r="S44" s="64"/>
      <c r="T44" s="64"/>
      <c r="U44" s="64"/>
      <c r="V44" s="52"/>
      <c r="W44" s="52"/>
      <c r="X44" s="52"/>
      <c r="Y44" s="29"/>
      <c r="Z44" s="33"/>
      <c r="AA44" s="119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7"/>
    </row>
    <row r="45" spans="1:52" ht="19.5" x14ac:dyDescent="0.25">
      <c r="A45" s="51"/>
      <c r="B45" s="52"/>
      <c r="C45" s="52"/>
      <c r="D45" s="52"/>
      <c r="E45" s="52"/>
      <c r="F45" s="63"/>
      <c r="G45" s="63"/>
      <c r="H45" s="63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38"/>
      <c r="Z45" s="38"/>
      <c r="AA45" s="119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24"/>
      <c r="AZ45" s="124"/>
    </row>
    <row r="46" spans="1:52" ht="19.5" x14ac:dyDescent="0.25">
      <c r="A46" s="51" t="s">
        <v>133</v>
      </c>
      <c r="B46" s="52"/>
      <c r="C46" s="52"/>
      <c r="D46" s="52"/>
      <c r="E46" s="52"/>
      <c r="F46" s="401">
        <v>8245.8649999999998</v>
      </c>
      <c r="G46" s="402"/>
      <c r="H46" s="402"/>
      <c r="I46" s="403"/>
      <c r="J46" s="53"/>
      <c r="K46" s="53"/>
      <c r="L46" s="53"/>
      <c r="M46" s="53"/>
      <c r="N46" s="52" t="s">
        <v>134</v>
      </c>
      <c r="O46" s="52"/>
      <c r="P46" s="64"/>
      <c r="Q46" s="64" t="s">
        <v>135</v>
      </c>
      <c r="R46" s="64"/>
      <c r="S46" s="53"/>
      <c r="T46" s="65"/>
      <c r="U46" s="65"/>
      <c r="V46" s="398">
        <v>70054125</v>
      </c>
      <c r="W46" s="399"/>
      <c r="X46" s="400"/>
      <c r="Y46" s="29"/>
      <c r="Z46" s="33"/>
      <c r="AA46" s="119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7"/>
    </row>
    <row r="47" spans="1:52" ht="19.5" x14ac:dyDescent="0.25">
      <c r="A47" s="66"/>
      <c r="B47" s="53"/>
      <c r="C47" s="53"/>
      <c r="D47" s="53"/>
      <c r="E47" s="53"/>
      <c r="F47" s="67"/>
      <c r="G47" s="53"/>
      <c r="H47" s="53"/>
      <c r="I47" s="53"/>
      <c r="J47" s="53"/>
      <c r="K47" s="53"/>
      <c r="L47" s="53"/>
      <c r="M47" s="53"/>
      <c r="N47" s="53"/>
      <c r="O47" s="53"/>
      <c r="P47" s="64"/>
      <c r="Q47" s="64"/>
      <c r="R47" s="53"/>
      <c r="S47" s="53"/>
      <c r="T47" s="67"/>
      <c r="U47" s="67"/>
      <c r="V47" s="67"/>
      <c r="W47" s="53"/>
      <c r="X47" s="53"/>
      <c r="Y47" s="30"/>
      <c r="Z47" s="41"/>
      <c r="AA47" s="125"/>
      <c r="AB47" s="115"/>
      <c r="AC47" s="115"/>
      <c r="AD47" s="115"/>
      <c r="AE47" s="115"/>
      <c r="AF47" s="126"/>
      <c r="AG47" s="115"/>
      <c r="AH47" s="115"/>
      <c r="AI47" s="115"/>
      <c r="AJ47" s="115"/>
      <c r="AK47" s="115"/>
      <c r="AL47" s="115"/>
      <c r="AM47" s="115"/>
      <c r="AN47" s="115"/>
      <c r="AO47" s="115"/>
      <c r="AP47" s="124"/>
      <c r="AQ47" s="124"/>
      <c r="AR47" s="115"/>
      <c r="AS47" s="115"/>
      <c r="AT47" s="126"/>
      <c r="AU47" s="126"/>
      <c r="AV47" s="126"/>
      <c r="AW47" s="115"/>
      <c r="AX47" s="115"/>
      <c r="AY47" s="115"/>
      <c r="AZ47" s="127"/>
    </row>
    <row r="48" spans="1:52" ht="22.5" x14ac:dyDescent="0.25">
      <c r="A48" s="69" t="s">
        <v>136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1"/>
      <c r="R48" s="71"/>
      <c r="S48" s="71"/>
      <c r="T48" s="71"/>
      <c r="U48" s="71"/>
      <c r="V48" s="71"/>
      <c r="W48" s="71"/>
      <c r="X48" s="71"/>
      <c r="Y48" s="71"/>
      <c r="Z48" s="72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30"/>
      <c r="AR48" s="130"/>
      <c r="AS48" s="130"/>
      <c r="AT48" s="130"/>
      <c r="AU48" s="130"/>
      <c r="AV48" s="130"/>
      <c r="AW48" s="130"/>
      <c r="AX48" s="130"/>
      <c r="AY48" s="130"/>
      <c r="AZ48" s="131"/>
    </row>
    <row r="49" spans="1:52" ht="19.5" x14ac:dyDescent="0.25">
      <c r="A49" s="4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12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6"/>
    </row>
    <row r="50" spans="1:52" ht="19.5" x14ac:dyDescent="0.25">
      <c r="A50" s="59" t="s">
        <v>137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74"/>
      <c r="AA50" s="12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6"/>
    </row>
    <row r="51" spans="1:52" ht="19.5" x14ac:dyDescent="0.25">
      <c r="A51" s="5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74"/>
      <c r="AA51" s="12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6"/>
    </row>
    <row r="52" spans="1:52" ht="19.5" x14ac:dyDescent="0.25">
      <c r="A52" s="75" t="s">
        <v>138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0"/>
      <c r="U52" s="50"/>
      <c r="V52" s="58"/>
      <c r="W52" s="50"/>
      <c r="X52" s="50"/>
      <c r="Y52" s="50"/>
      <c r="Z52" s="74"/>
      <c r="AA52" s="132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15"/>
      <c r="AU52" s="115"/>
      <c r="AV52" s="133"/>
      <c r="AW52" s="115"/>
      <c r="AX52" s="115"/>
      <c r="AY52" s="115"/>
      <c r="AZ52" s="116"/>
    </row>
    <row r="53" spans="1:52" ht="19.5" x14ac:dyDescent="0.25">
      <c r="A53" s="7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0"/>
      <c r="U53" s="50"/>
      <c r="V53" s="58"/>
      <c r="W53" s="58"/>
      <c r="X53" s="58"/>
      <c r="Y53" s="58"/>
      <c r="Z53" s="50"/>
      <c r="AA53" s="132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15"/>
      <c r="AU53" s="115"/>
      <c r="AV53" s="133"/>
      <c r="AW53" s="133"/>
      <c r="AX53" s="133"/>
      <c r="AY53" s="133"/>
      <c r="AZ53" s="115"/>
    </row>
    <row r="54" spans="1:52" ht="19.5" x14ac:dyDescent="0.25">
      <c r="A54" s="75" t="s">
        <v>139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0"/>
      <c r="U54" s="50"/>
      <c r="V54" s="58"/>
      <c r="W54" s="50"/>
      <c r="X54" s="50"/>
      <c r="Y54" s="50"/>
      <c r="Z54" s="74"/>
      <c r="AA54" s="132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15"/>
      <c r="AU54" s="115"/>
      <c r="AV54" s="133"/>
      <c r="AW54" s="115"/>
      <c r="AX54" s="115"/>
      <c r="AY54" s="115"/>
      <c r="AZ54" s="116"/>
    </row>
    <row r="55" spans="1:52" ht="19.5" x14ac:dyDescent="0.25">
      <c r="A55" s="7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0"/>
      <c r="U55" s="50"/>
      <c r="V55" s="58"/>
      <c r="W55" s="50"/>
      <c r="X55" s="50"/>
      <c r="Y55" s="50"/>
      <c r="Z55" s="74"/>
      <c r="AA55" s="132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15"/>
      <c r="AU55" s="115"/>
      <c r="AV55" s="133"/>
      <c r="AW55" s="115"/>
      <c r="AX55" s="115"/>
      <c r="AY55" s="115"/>
      <c r="AZ55" s="116"/>
    </row>
    <row r="56" spans="1:52" ht="19.5" x14ac:dyDescent="0.25">
      <c r="A56" s="75" t="s">
        <v>140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0"/>
      <c r="U56" s="50"/>
      <c r="V56" s="58"/>
      <c r="W56" s="50"/>
      <c r="X56" s="50"/>
      <c r="Y56" s="50"/>
      <c r="Z56" s="74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15"/>
      <c r="AU56" s="115"/>
      <c r="AV56" s="133"/>
      <c r="AW56" s="115"/>
      <c r="AX56" s="115"/>
      <c r="AY56" s="115"/>
      <c r="AZ56" s="116"/>
    </row>
    <row r="57" spans="1:52" ht="19.5" x14ac:dyDescent="0.25">
      <c r="A57" s="5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74"/>
      <c r="AA57" s="12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6"/>
    </row>
    <row r="58" spans="1:52" ht="22.5" x14ac:dyDescent="0.25">
      <c r="A58" s="68" t="s">
        <v>141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4"/>
      <c r="AA58" s="128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30"/>
      <c r="AR58" s="130"/>
      <c r="AS58" s="130"/>
      <c r="AT58" s="130"/>
      <c r="AU58" s="130"/>
      <c r="AV58" s="130"/>
      <c r="AW58" s="130"/>
      <c r="AX58" s="130"/>
      <c r="AY58" s="130"/>
      <c r="AZ58" s="131"/>
    </row>
    <row r="59" spans="1:52" ht="19.5" x14ac:dyDescent="0.25">
      <c r="A59" s="4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  <c r="AA59" s="12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6"/>
    </row>
    <row r="60" spans="1:52" ht="19.5" x14ac:dyDescent="0.25">
      <c r="A60" s="103" t="s">
        <v>142</v>
      </c>
      <c r="B60" s="104"/>
      <c r="C60" s="104"/>
      <c r="D60" s="105"/>
      <c r="E60" s="105"/>
      <c r="F60" s="104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50"/>
      <c r="W60" s="105"/>
      <c r="X60" s="105"/>
      <c r="Y60" s="105"/>
      <c r="Z60" s="46"/>
      <c r="AA60" s="119"/>
      <c r="AB60" s="134"/>
      <c r="AC60" s="134"/>
      <c r="AD60" s="114"/>
      <c r="AE60" s="114"/>
      <c r="AF60" s="134"/>
      <c r="AG60" s="134"/>
      <c r="AH60" s="134"/>
      <c r="AI60" s="13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5"/>
      <c r="AW60" s="114"/>
      <c r="AX60" s="114"/>
      <c r="AY60" s="114"/>
      <c r="AZ60" s="117"/>
    </row>
    <row r="61" spans="1:52" ht="19.5" x14ac:dyDescent="0.25">
      <c r="A61" s="103"/>
      <c r="B61" s="104"/>
      <c r="C61" s="104"/>
      <c r="D61" s="105"/>
      <c r="E61" s="105"/>
      <c r="F61" s="104"/>
      <c r="G61" s="104"/>
      <c r="H61" s="104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50"/>
      <c r="W61" s="105"/>
      <c r="X61" s="50"/>
      <c r="Y61" s="105"/>
      <c r="Z61" s="46"/>
      <c r="AA61" s="119"/>
      <c r="AB61" s="134"/>
      <c r="AC61" s="134"/>
      <c r="AD61" s="114"/>
      <c r="AE61" s="114"/>
      <c r="AF61" s="134"/>
      <c r="AG61" s="134"/>
      <c r="AH61" s="134"/>
      <c r="AI61" s="13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5"/>
      <c r="AW61" s="114"/>
      <c r="AX61" s="115"/>
      <c r="AY61" s="114"/>
      <c r="AZ61" s="117"/>
    </row>
    <row r="62" spans="1:52" ht="19.5" x14ac:dyDescent="0.25">
      <c r="A62" s="59" t="s">
        <v>143</v>
      </c>
      <c r="B62" s="50"/>
      <c r="C62" s="50"/>
      <c r="D62" s="50"/>
      <c r="E62" s="105"/>
      <c r="F62" s="105"/>
      <c r="G62" s="105"/>
      <c r="H62" s="404" t="s">
        <v>144</v>
      </c>
      <c r="I62" s="405"/>
      <c r="J62" s="405"/>
      <c r="K62" s="405"/>
      <c r="L62" s="406"/>
      <c r="M62" s="406"/>
      <c r="N62" s="406"/>
      <c r="O62" s="406"/>
      <c r="P62" s="406"/>
      <c r="Q62" s="406"/>
      <c r="R62" s="406"/>
      <c r="S62" s="406"/>
      <c r="T62" s="407"/>
      <c r="U62" s="105"/>
      <c r="V62" s="50"/>
      <c r="W62" s="105"/>
      <c r="X62" s="50"/>
      <c r="Y62" s="105"/>
      <c r="Z62" s="46"/>
      <c r="AA62" s="125"/>
      <c r="AB62" s="115"/>
      <c r="AC62" s="115"/>
      <c r="AD62" s="115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5"/>
      <c r="AY62" s="114"/>
      <c r="AZ62" s="117"/>
    </row>
    <row r="63" spans="1:52" ht="19.5" x14ac:dyDescent="0.25">
      <c r="A63" s="59"/>
      <c r="B63" s="50"/>
      <c r="C63" s="50"/>
      <c r="D63" s="50"/>
      <c r="E63" s="50"/>
      <c r="F63" s="50"/>
      <c r="G63" s="50"/>
      <c r="H63" s="10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73"/>
      <c r="AA63" s="125"/>
      <c r="AB63" s="115"/>
      <c r="AC63" s="115"/>
      <c r="AD63" s="115"/>
      <c r="AE63" s="115"/>
      <c r="AF63" s="115"/>
      <c r="AG63" s="115"/>
      <c r="AH63" s="126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6"/>
    </row>
    <row r="64" spans="1:52" ht="19.5" x14ac:dyDescent="0.25">
      <c r="A64" s="59" t="s">
        <v>145</v>
      </c>
      <c r="B64" s="50"/>
      <c r="C64" s="50"/>
      <c r="D64" s="50"/>
      <c r="E64" s="105"/>
      <c r="F64" s="105"/>
      <c r="G64" s="105"/>
      <c r="H64" s="50"/>
      <c r="I64" s="50"/>
      <c r="J64" s="50"/>
      <c r="K64" s="105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7"/>
      <c r="AA64" s="125"/>
      <c r="AB64" s="115"/>
      <c r="AC64" s="115"/>
      <c r="AD64" s="115"/>
      <c r="AE64" s="114"/>
      <c r="AF64" s="114"/>
      <c r="AG64" s="114"/>
      <c r="AH64" s="115"/>
      <c r="AI64" s="115"/>
      <c r="AJ64" s="115"/>
      <c r="AK64" s="114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2" ht="22.5" x14ac:dyDescent="0.25">
      <c r="A65" s="69" t="s">
        <v>146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43"/>
      <c r="S65" s="43"/>
      <c r="T65" s="43"/>
      <c r="U65" s="43"/>
      <c r="V65" s="43"/>
      <c r="W65" s="43"/>
      <c r="X65" s="43"/>
      <c r="Y65" s="43"/>
      <c r="Z65" s="44"/>
      <c r="AA65" s="128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30"/>
      <c r="AR65" s="130"/>
      <c r="AS65" s="130"/>
      <c r="AT65" s="130"/>
      <c r="AU65" s="130"/>
      <c r="AV65" s="130"/>
      <c r="AW65" s="130"/>
      <c r="AX65" s="130"/>
      <c r="AY65" s="130"/>
      <c r="AZ65" s="131"/>
    </row>
    <row r="66" spans="1:52" ht="15.6" customHeight="1" x14ac:dyDescent="0.25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8"/>
      <c r="P66" s="77"/>
      <c r="Q66" s="78"/>
      <c r="R66" s="77"/>
      <c r="S66" s="78"/>
      <c r="T66" s="77"/>
      <c r="U66" s="78"/>
      <c r="V66" s="77"/>
      <c r="W66" s="77"/>
      <c r="X66" s="77"/>
      <c r="Y66" s="77"/>
      <c r="Z66" s="79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</row>
    <row r="67" spans="1:52" ht="19.5" customHeight="1" x14ac:dyDescent="0.25">
      <c r="A67" s="76"/>
      <c r="B67" s="77" t="s">
        <v>147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80"/>
      <c r="N67" s="80"/>
      <c r="O67" s="80"/>
      <c r="P67" s="418" t="s">
        <v>148</v>
      </c>
      <c r="Q67" s="418"/>
      <c r="R67" s="418"/>
      <c r="S67" s="418"/>
      <c r="T67" s="418"/>
      <c r="U67" s="418"/>
      <c r="V67" s="419"/>
      <c r="W67" s="81"/>
      <c r="X67" s="77" t="s">
        <v>149</v>
      </c>
      <c r="Y67" s="77"/>
      <c r="Z67" s="79"/>
      <c r="AA67" s="136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</row>
    <row r="68" spans="1:52" ht="19.5" x14ac:dyDescent="0.2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78"/>
      <c r="R68" s="78"/>
      <c r="S68" s="78"/>
      <c r="T68" s="78"/>
      <c r="U68" s="78"/>
      <c r="V68" s="77"/>
      <c r="W68" s="77"/>
      <c r="X68" s="77"/>
      <c r="Y68" s="77"/>
      <c r="Z68" s="79"/>
      <c r="AA68" s="119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</row>
    <row r="69" spans="1:52" ht="19.5" x14ac:dyDescent="0.25">
      <c r="A69" s="76"/>
      <c r="B69" s="77" t="s">
        <v>150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418" t="s">
        <v>151</v>
      </c>
      <c r="Q69" s="418"/>
      <c r="R69" s="418"/>
      <c r="S69" s="418"/>
      <c r="T69" s="418"/>
      <c r="U69" s="418"/>
      <c r="V69" s="419"/>
      <c r="W69" s="83">
        <v>2.89</v>
      </c>
      <c r="X69" s="77" t="s">
        <v>152</v>
      </c>
      <c r="Y69" s="77"/>
      <c r="Z69" s="79"/>
      <c r="AA69" s="136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</row>
    <row r="70" spans="1:52" ht="19.5" x14ac:dyDescent="0.25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9"/>
      <c r="AA70" s="119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</row>
    <row r="71" spans="1:52" ht="19.5" x14ac:dyDescent="0.25">
      <c r="A71" s="76"/>
      <c r="B71" s="84" t="s">
        <v>153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8"/>
      <c r="V71" s="77"/>
      <c r="W71" s="77"/>
      <c r="X71" s="77"/>
      <c r="Y71" s="77"/>
      <c r="Z71" s="79"/>
      <c r="AA71" s="119"/>
      <c r="AB71" s="137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</row>
    <row r="72" spans="1:52" ht="19.5" x14ac:dyDescent="0.25">
      <c r="A72" s="85"/>
      <c r="B72" s="77"/>
      <c r="C72" s="77"/>
      <c r="D72" s="77"/>
      <c r="E72" s="77"/>
      <c r="F72" s="77"/>
      <c r="G72" s="86" t="s">
        <v>154</v>
      </c>
      <c r="H72" s="86"/>
      <c r="I72" s="86" t="s">
        <v>155</v>
      </c>
      <c r="J72" s="86"/>
      <c r="K72" s="86" t="s">
        <v>156</v>
      </c>
      <c r="L72" s="86"/>
      <c r="M72" s="86" t="s">
        <v>157</v>
      </c>
      <c r="N72" s="86"/>
      <c r="O72" s="86" t="s">
        <v>158</v>
      </c>
      <c r="P72" s="86"/>
      <c r="Q72" s="86" t="s">
        <v>159</v>
      </c>
      <c r="R72" s="86"/>
      <c r="S72" s="86" t="s">
        <v>160</v>
      </c>
      <c r="T72" s="86"/>
      <c r="U72" s="86" t="s">
        <v>161</v>
      </c>
      <c r="V72" s="87"/>
      <c r="W72" s="86" t="s">
        <v>162</v>
      </c>
      <c r="X72" s="86"/>
      <c r="Y72" s="86"/>
      <c r="Z72" s="79"/>
      <c r="AA72" s="138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</row>
    <row r="73" spans="1:52" ht="19.5" x14ac:dyDescent="0.25">
      <c r="A73" s="85"/>
      <c r="B73" s="77"/>
      <c r="C73" s="77"/>
      <c r="D73" s="77"/>
      <c r="E73" s="77"/>
      <c r="F73" s="77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7"/>
      <c r="W73" s="86"/>
      <c r="X73" s="86"/>
      <c r="Y73" s="86"/>
      <c r="Z73" s="79"/>
      <c r="AA73" s="138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</row>
    <row r="74" spans="1:52" ht="19.5" customHeight="1" x14ac:dyDescent="0.25">
      <c r="A74" s="76"/>
      <c r="B74" s="77" t="s">
        <v>163</v>
      </c>
      <c r="C74" s="77"/>
      <c r="D74" s="77"/>
      <c r="E74" s="77"/>
      <c r="F74" s="77"/>
      <c r="G74" s="88">
        <v>1.5</v>
      </c>
      <c r="H74" s="89"/>
      <c r="I74" s="88"/>
      <c r="J74" s="89"/>
      <c r="K74" s="88"/>
      <c r="L74" s="89"/>
      <c r="M74" s="88">
        <v>0.5</v>
      </c>
      <c r="N74" s="89"/>
      <c r="O74" s="88"/>
      <c r="P74" s="86"/>
      <c r="Q74" s="88"/>
      <c r="R74" s="86"/>
      <c r="S74" s="88"/>
      <c r="T74" s="86"/>
      <c r="U74" s="88"/>
      <c r="V74" s="89"/>
      <c r="W74" s="408">
        <f>IF(AND(ISBLANK(G74),ISBLANK(G76),ISBLANK(I74),ISBLANK(K76),ISBLANK(M74),ISBLANK(M76),ISBLANK(O74),ISBLANK(O76),ISBLANK(Q74),ISBLANK(S74),ISBLANK(U74)),"",G74+G76+I74+K76+K74+M74+M76+O74+O76-Q74-S74-U74)</f>
        <v>2.89</v>
      </c>
      <c r="X74" s="409"/>
      <c r="Y74" s="420" t="s">
        <v>164</v>
      </c>
      <c r="Z74" s="421"/>
      <c r="AA74" s="119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</row>
    <row r="75" spans="1:52" ht="19.5" customHeight="1" x14ac:dyDescent="0.25">
      <c r="A75" s="76"/>
      <c r="B75" s="77"/>
      <c r="C75" s="77"/>
      <c r="D75" s="77"/>
      <c r="E75" s="77"/>
      <c r="F75" s="77"/>
      <c r="G75" s="77"/>
      <c r="H75" s="113" t="s">
        <v>165</v>
      </c>
      <c r="I75" s="78"/>
      <c r="J75" s="113" t="s">
        <v>166</v>
      </c>
      <c r="K75" s="78"/>
      <c r="L75" s="113" t="s">
        <v>167</v>
      </c>
      <c r="M75" s="78"/>
      <c r="N75" s="113" t="s">
        <v>168</v>
      </c>
      <c r="O75" s="78"/>
      <c r="P75" s="113" t="s">
        <v>169</v>
      </c>
      <c r="Q75" s="78"/>
      <c r="R75" s="113" t="s">
        <v>170</v>
      </c>
      <c r="S75" s="78"/>
      <c r="T75" s="113" t="s">
        <v>171</v>
      </c>
      <c r="U75" s="78"/>
      <c r="V75" s="113" t="s">
        <v>172</v>
      </c>
      <c r="W75" s="410"/>
      <c r="X75" s="411"/>
      <c r="Y75" s="422"/>
      <c r="Z75" s="421"/>
      <c r="AA75" s="119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</row>
    <row r="76" spans="1:52" ht="19.5" customHeight="1" x14ac:dyDescent="0.25">
      <c r="A76" s="76"/>
      <c r="B76" s="90" t="s">
        <v>173</v>
      </c>
      <c r="C76" s="77"/>
      <c r="D76" s="77"/>
      <c r="E76" s="77"/>
      <c r="F76" s="77"/>
      <c r="G76" s="91"/>
      <c r="H76" s="77"/>
      <c r="I76" s="77"/>
      <c r="J76" s="77"/>
      <c r="K76" s="91">
        <v>0.89</v>
      </c>
      <c r="L76" s="77"/>
      <c r="M76" s="91"/>
      <c r="N76" s="77"/>
      <c r="O76" s="91"/>
      <c r="P76" s="77"/>
      <c r="Q76" s="77"/>
      <c r="R76" s="77"/>
      <c r="S76" s="77"/>
      <c r="T76" s="77"/>
      <c r="U76" s="78"/>
      <c r="V76" s="77"/>
      <c r="W76" s="412"/>
      <c r="X76" s="413"/>
      <c r="Y76" s="422"/>
      <c r="Z76" s="421"/>
      <c r="AA76" s="119"/>
      <c r="AB76" s="139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</row>
    <row r="77" spans="1:52" ht="19.5" x14ac:dyDescent="0.25">
      <c r="A77" s="76"/>
      <c r="B77" s="77"/>
      <c r="C77" s="77"/>
      <c r="D77" s="77"/>
      <c r="E77" s="77"/>
      <c r="F77" s="77"/>
      <c r="G77" s="92"/>
      <c r="H77" s="77"/>
      <c r="I77" s="77"/>
      <c r="J77" s="77"/>
      <c r="K77" s="92"/>
      <c r="L77" s="77"/>
      <c r="M77" s="92"/>
      <c r="N77" s="77"/>
      <c r="O77" s="92"/>
      <c r="P77" s="77"/>
      <c r="Q77" s="77"/>
      <c r="R77" s="77"/>
      <c r="S77" s="77"/>
      <c r="T77" s="77"/>
      <c r="U77" s="78"/>
      <c r="V77" s="77"/>
      <c r="W77" s="93"/>
      <c r="X77" s="93"/>
      <c r="Y77" s="94">
        <v>2</v>
      </c>
      <c r="Z77" s="79"/>
      <c r="AA77" s="119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</row>
    <row r="78" spans="1:52" ht="19.5" x14ac:dyDescent="0.25">
      <c r="A78" s="95" t="s">
        <v>174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9"/>
      <c r="AA78" s="140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</row>
    <row r="79" spans="1:52" ht="19.5" x14ac:dyDescent="0.25">
      <c r="A79" s="76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8"/>
      <c r="V79" s="77"/>
      <c r="W79" s="77"/>
      <c r="X79" s="93"/>
      <c r="Y79" s="77"/>
      <c r="Z79" s="79"/>
      <c r="AA79" s="119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</row>
    <row r="80" spans="1:52" ht="19.5" x14ac:dyDescent="0.25">
      <c r="A80" s="76"/>
      <c r="B80" s="77" t="s">
        <v>175</v>
      </c>
      <c r="C80" s="77"/>
      <c r="D80" s="77"/>
      <c r="E80" s="77"/>
      <c r="F80" s="77"/>
      <c r="G80" s="77"/>
      <c r="H80" s="77"/>
      <c r="I80" s="423">
        <f>IF(OR(ISBLANK(V46),ISBLANK(V30)),"",(V30/V46)*100)</f>
        <v>94.065160331386622</v>
      </c>
      <c r="J80" s="424"/>
      <c r="K80" s="77" t="s">
        <v>176</v>
      </c>
      <c r="L80" s="77" t="s">
        <v>177</v>
      </c>
      <c r="M80" s="77"/>
      <c r="N80" s="77"/>
      <c r="O80" s="77"/>
      <c r="P80" s="423">
        <f>IF(OR(ISBLANK(V32),ISBLANK(V46)),"",(V32/V46)*100)</f>
        <v>71.736181131375204</v>
      </c>
      <c r="Q80" s="424"/>
      <c r="R80" s="78" t="s">
        <v>178</v>
      </c>
      <c r="S80" s="77" t="s">
        <v>179</v>
      </c>
      <c r="T80" s="77"/>
      <c r="U80" s="77"/>
      <c r="V80" s="77"/>
      <c r="W80" s="425">
        <f>V30</f>
        <v>65896525</v>
      </c>
      <c r="X80" s="426"/>
      <c r="Y80" s="77" t="s">
        <v>180</v>
      </c>
      <c r="Z80" s="79"/>
      <c r="AA80" s="119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</row>
    <row r="81" spans="1:52" ht="19.5" x14ac:dyDescent="0.25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7"/>
      <c r="T81" s="77"/>
      <c r="U81" s="77"/>
      <c r="V81" s="77"/>
      <c r="W81" s="77"/>
      <c r="X81" s="77"/>
      <c r="Y81" s="77"/>
      <c r="Z81" s="79"/>
      <c r="AA81" s="119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</row>
    <row r="82" spans="1:52" ht="19.5" x14ac:dyDescent="0.25">
      <c r="A82" s="76"/>
      <c r="B82" s="77" t="s">
        <v>181</v>
      </c>
      <c r="C82" s="77"/>
      <c r="D82" s="77"/>
      <c r="E82" s="77"/>
      <c r="F82" s="77"/>
      <c r="G82" s="77"/>
      <c r="H82" s="77"/>
      <c r="I82" s="427">
        <v>100</v>
      </c>
      <c r="J82" s="428"/>
      <c r="K82" s="77" t="s">
        <v>182</v>
      </c>
      <c r="L82" s="77" t="s">
        <v>183</v>
      </c>
      <c r="M82" s="77"/>
      <c r="N82" s="77"/>
      <c r="O82" s="77"/>
      <c r="P82" s="427">
        <v>95</v>
      </c>
      <c r="Q82" s="428"/>
      <c r="R82" s="78" t="s">
        <v>184</v>
      </c>
      <c r="S82" s="77" t="s">
        <v>185</v>
      </c>
      <c r="T82" s="77"/>
      <c r="U82" s="77"/>
      <c r="V82" s="77"/>
      <c r="W82" s="425">
        <f>V32</f>
        <v>50254154</v>
      </c>
      <c r="X82" s="426"/>
      <c r="Y82" s="77" t="s">
        <v>186</v>
      </c>
      <c r="Z82" s="79"/>
      <c r="AA82" s="119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</row>
    <row r="83" spans="1:52" ht="19.5" x14ac:dyDescent="0.25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8"/>
      <c r="V83" s="77"/>
      <c r="W83" s="77"/>
      <c r="X83" s="77"/>
      <c r="Y83" s="77"/>
      <c r="Z83" s="79"/>
      <c r="AA83" s="119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</row>
    <row r="84" spans="1:52" ht="19.5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431" t="s">
        <v>187</v>
      </c>
      <c r="V84" s="432"/>
      <c r="W84" s="77"/>
      <c r="X84" s="433" t="s">
        <v>188</v>
      </c>
      <c r="Y84" s="434"/>
      <c r="Z84" s="79" t="s">
        <v>189</v>
      </c>
      <c r="AA84" s="119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</row>
    <row r="85" spans="1:52" ht="19.5" x14ac:dyDescent="0.2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8"/>
      <c r="V85" s="77"/>
      <c r="W85" s="77"/>
      <c r="X85" s="77"/>
      <c r="Y85" s="77"/>
      <c r="Z85" s="79"/>
      <c r="AA85" s="119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41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</row>
    <row r="86" spans="1:52" ht="19.5" x14ac:dyDescent="0.25">
      <c r="A86" s="96"/>
      <c r="B86" s="78" t="s">
        <v>190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435">
        <f>IF(OR(ISBLANK(I80),ISBLANK(W74),Y77&lt;&gt;2,W74=0),"",IFERROR((183-(W74/I80%))/183,""))</f>
        <v>0.98321126581707796</v>
      </c>
      <c r="V86" s="436"/>
      <c r="W86" s="77" t="s">
        <v>191</v>
      </c>
      <c r="X86" s="435" t="str">
        <f>IF(OR(ISBLANK(I80),ISBLANK(W69),Y77&lt;&gt;3),"",IF(W69&gt;0,(183-(W69/I80%))/183,""))</f>
        <v/>
      </c>
      <c r="Y86" s="436"/>
      <c r="Z86" s="79" t="s">
        <v>192</v>
      </c>
      <c r="AA86" s="125"/>
      <c r="AB86" s="115"/>
      <c r="AC86" s="115"/>
      <c r="AD86" s="115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</row>
    <row r="87" spans="1:52" ht="19.5" x14ac:dyDescent="0.25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8"/>
      <c r="V87" s="77"/>
      <c r="W87" s="77"/>
      <c r="X87" s="77"/>
      <c r="Y87" s="77"/>
      <c r="Z87" s="79"/>
      <c r="AA87" s="119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</row>
    <row r="88" spans="1:52" ht="19.5" x14ac:dyDescent="0.25">
      <c r="A88" s="76"/>
      <c r="B88" s="78" t="s">
        <v>193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435">
        <f>IF(OR(ISBLANK(P80),ISBLANK(W74),Y77&lt;&gt;2,W74=0),"",IFERROR(((80-(W74/P80%))/80),""))</f>
        <v>0.94964186909553783</v>
      </c>
      <c r="V88" s="436"/>
      <c r="W88" s="77" t="s">
        <v>194</v>
      </c>
      <c r="X88" s="435" t="str">
        <f>IF(OR(ISBLANK(P80),ISBLANK(W69),Y77&lt;&gt;3),"",IFERROR((80-(W69/P80%))/80,""))</f>
        <v/>
      </c>
      <c r="Y88" s="436"/>
      <c r="Z88" s="79" t="s">
        <v>195</v>
      </c>
      <c r="AA88" s="119"/>
      <c r="AB88" s="115"/>
      <c r="AC88" s="114"/>
      <c r="AD88" s="123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</row>
    <row r="89" spans="1:52" ht="19.5" x14ac:dyDescent="0.25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8"/>
      <c r="V89" s="77"/>
      <c r="W89" s="77"/>
      <c r="X89" s="77"/>
      <c r="Y89" s="77"/>
      <c r="Z89" s="79"/>
      <c r="AA89" s="119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</row>
    <row r="90" spans="1:52" ht="19.5" x14ac:dyDescent="0.25">
      <c r="A90" s="96"/>
      <c r="B90" s="78" t="s">
        <v>196</v>
      </c>
      <c r="C90" s="77"/>
      <c r="D90" s="78"/>
      <c r="E90" s="78"/>
      <c r="F90" s="78"/>
      <c r="G90" s="78"/>
      <c r="H90" s="78"/>
      <c r="I90" s="97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435">
        <f>IF(OR(ISBLANK(P80),ISBLANK(W74),Y77&lt;&gt;2,W74=0),"",IFERROR(((124-(W74/P80%))/124),""))</f>
        <v>0.96751088328744372</v>
      </c>
      <c r="V90" s="436"/>
      <c r="W90" s="77" t="s">
        <v>197</v>
      </c>
      <c r="X90" s="435" t="str">
        <f>IF(OR(ISBLANK(P80),ISBLANK(W69),Y77&lt;&gt;3 ),"",IFERROR((124-(W69/P80%))/124,""))</f>
        <v/>
      </c>
      <c r="Y90" s="436"/>
      <c r="Z90" s="79" t="s">
        <v>198</v>
      </c>
      <c r="AA90" s="125"/>
      <c r="AB90" s="115"/>
      <c r="AC90" s="114"/>
      <c r="AD90" s="142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</row>
    <row r="91" spans="1:52" ht="19.5" x14ac:dyDescent="0.25">
      <c r="A91" s="96"/>
      <c r="B91" s="78" t="s">
        <v>199</v>
      </c>
      <c r="C91" s="77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7"/>
      <c r="X91" s="77"/>
      <c r="Y91" s="77"/>
      <c r="Z91" s="98"/>
      <c r="AA91" s="125"/>
      <c r="AB91" s="115"/>
      <c r="AC91" s="114"/>
      <c r="AD91" s="142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</row>
    <row r="92" spans="1:52" ht="19.5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8"/>
      <c r="V92" s="77"/>
      <c r="W92" s="77"/>
      <c r="X92" s="77"/>
      <c r="Y92" s="77"/>
      <c r="Z92" s="79"/>
      <c r="AA92" s="119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</row>
    <row r="93" spans="1:52" ht="19.5" x14ac:dyDescent="0.25">
      <c r="A93" s="96"/>
      <c r="B93" s="78" t="s">
        <v>200</v>
      </c>
      <c r="C93" s="78"/>
      <c r="D93" s="78"/>
      <c r="E93" s="78"/>
      <c r="F93" s="78"/>
      <c r="G93" s="78"/>
      <c r="H93" s="78"/>
      <c r="I93" s="97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435">
        <f>IF(OR(ISBLANK(I80),ISBLANK(W74),ISBLANK(I82),ISBLANK(P80),ISBLANK(P82),Y77&lt;&gt;2,W74=0),"",IFERROR((183-(W74/I80%)*((I82%*I80%)/(I82%*I80%+P82%*P80%)))/183,""))</f>
        <v>0.99026452840413137</v>
      </c>
      <c r="V93" s="436"/>
      <c r="W93" s="77" t="s">
        <v>201</v>
      </c>
      <c r="X93" s="435" t="str">
        <f>IF(OR(ISBLANK(I80),ISBLANK(I82),ISBLANK(P80),ISBLANK(P82),ISBLANK(W69),Y77&lt;&gt;3),"",IFERROR((183-(W69/I80%)*((I82%*I80%)/(I82%*I80%+P82%*P80%)))/183,""))</f>
        <v/>
      </c>
      <c r="Y93" s="436"/>
      <c r="Z93" s="79" t="s">
        <v>202</v>
      </c>
      <c r="AA93" s="125"/>
      <c r="AB93" s="115"/>
      <c r="AC93" s="115"/>
      <c r="AD93" s="142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</row>
    <row r="94" spans="1:52" ht="19.5" x14ac:dyDescent="0.25">
      <c r="A94" s="96"/>
      <c r="B94" s="78" t="s">
        <v>203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7"/>
      <c r="X94" s="77"/>
      <c r="Y94" s="77"/>
      <c r="Z94" s="98"/>
      <c r="AA94" s="125"/>
      <c r="AB94" s="115"/>
      <c r="AC94" s="115"/>
      <c r="AD94" s="142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</row>
    <row r="95" spans="1:52" ht="19.5" x14ac:dyDescent="0.25">
      <c r="A95" s="76"/>
      <c r="B95" s="78"/>
      <c r="C95" s="78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8"/>
      <c r="V95" s="77"/>
      <c r="W95" s="77"/>
      <c r="X95" s="77"/>
      <c r="Y95" s="77"/>
      <c r="Z95" s="79"/>
      <c r="AA95" s="119"/>
      <c r="AB95" s="115"/>
      <c r="AC95" s="115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</row>
    <row r="96" spans="1:52" ht="19.5" x14ac:dyDescent="0.25">
      <c r="A96" s="96"/>
      <c r="B96" s="78" t="s">
        <v>204</v>
      </c>
      <c r="C96" s="78"/>
      <c r="D96" s="78"/>
      <c r="E96" s="78"/>
      <c r="F96" s="78"/>
      <c r="G96" s="78"/>
      <c r="H96" s="78"/>
      <c r="I96" s="97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435">
        <f>IF(OR(ISBLANK(I80),ISBLANK(W74),ISBLANK(I82),ISBLANK(P80),ISBLANK(P82),Y77&lt;&gt;2,W74=0),"",IFERROR((80-(W74/P80%)*((I82%*I80%)/(I82%*I80%+P82%*P80%)))/80,""))</f>
        <v>0.97079826580730977</v>
      </c>
      <c r="V96" s="436"/>
      <c r="W96" s="77" t="s">
        <v>205</v>
      </c>
      <c r="X96" s="435" t="str">
        <f>IF(OR(ISBLANK(I80),ISBLANK(I82),ISBLANK(P80),ISBLANK(P82),ISBLANK(W69),Y77&lt;&gt;3),"",IFERROR((80-(W69/P80%)*((I82%*I80%)/(I82%*I80%+P82%*P80%)))/80,""))</f>
        <v/>
      </c>
      <c r="Y96" s="436"/>
      <c r="Z96" s="79" t="s">
        <v>206</v>
      </c>
      <c r="AA96" s="125"/>
      <c r="AB96" s="115"/>
      <c r="AC96" s="115"/>
      <c r="AD96" s="142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</row>
    <row r="97" spans="1:52" ht="19.5" x14ac:dyDescent="0.25">
      <c r="A97" s="96"/>
      <c r="B97" s="78" t="s">
        <v>207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7"/>
      <c r="X97" s="77"/>
      <c r="Y97" s="77"/>
      <c r="Z97" s="98"/>
      <c r="AA97" s="125"/>
      <c r="AB97" s="115"/>
      <c r="AC97" s="115"/>
      <c r="AD97" s="142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</row>
    <row r="98" spans="1:52" ht="19.5" x14ac:dyDescent="0.25">
      <c r="A98" s="9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98"/>
      <c r="AA98" s="125"/>
      <c r="AB98" s="115"/>
      <c r="AC98" s="115"/>
      <c r="AD98" s="115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</row>
    <row r="99" spans="1:52" ht="19.5" x14ac:dyDescent="0.25">
      <c r="A99" s="9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98"/>
      <c r="AA99" s="125"/>
      <c r="AB99" s="115"/>
      <c r="AC99" s="115"/>
      <c r="AD99" s="11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</row>
    <row r="100" spans="1:52" ht="19.5" x14ac:dyDescent="0.25">
      <c r="A100" s="76" t="s">
        <v>208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8"/>
      <c r="S100" s="78"/>
      <c r="T100" s="78"/>
      <c r="U100" s="78"/>
      <c r="V100" s="78"/>
      <c r="W100" s="77"/>
      <c r="X100" s="78"/>
      <c r="Y100" s="77"/>
      <c r="Z100" s="79"/>
      <c r="AA100" s="119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</row>
    <row r="101" spans="1:52" ht="19.5" x14ac:dyDescent="0.25">
      <c r="A101" s="76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7"/>
      <c r="X101" s="78"/>
      <c r="Y101" s="77"/>
      <c r="Z101" s="79"/>
      <c r="AA101" s="119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</row>
    <row r="102" spans="1:52" ht="19.5" x14ac:dyDescent="0.25">
      <c r="A102" s="76" t="s">
        <v>209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7"/>
      <c r="X102" s="78"/>
      <c r="Y102" s="77"/>
      <c r="Z102" s="79"/>
      <c r="AA102" s="119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</row>
    <row r="103" spans="1:52" ht="19.5" x14ac:dyDescent="0.25">
      <c r="A103" s="76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7"/>
      <c r="X103" s="78"/>
      <c r="Y103" s="77"/>
      <c r="Z103" s="79"/>
      <c r="AA103" s="119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</row>
    <row r="104" spans="1:52" ht="19.5" x14ac:dyDescent="0.25">
      <c r="A104" s="76" t="s">
        <v>210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7"/>
      <c r="X104" s="78"/>
      <c r="Y104" s="77"/>
      <c r="Z104" s="79"/>
      <c r="AA104" s="119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</row>
    <row r="105" spans="1:52" ht="19.5" x14ac:dyDescent="0.25">
      <c r="A105" s="76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7"/>
      <c r="X105" s="78"/>
      <c r="Y105" s="77"/>
      <c r="Z105" s="79"/>
      <c r="AA105" s="119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</row>
    <row r="106" spans="1:52" ht="19.5" x14ac:dyDescent="0.25">
      <c r="A106" s="429" t="s">
        <v>211</v>
      </c>
      <c r="B106" s="430"/>
      <c r="C106" s="430"/>
      <c r="D106" s="430"/>
      <c r="E106" s="430"/>
      <c r="F106" s="430"/>
      <c r="G106" s="430"/>
      <c r="H106" s="430"/>
      <c r="I106" s="430"/>
      <c r="J106" s="430"/>
      <c r="K106" s="430"/>
      <c r="L106" s="430"/>
      <c r="M106" s="430"/>
      <c r="N106" s="430"/>
      <c r="O106" s="430"/>
      <c r="P106" s="430"/>
      <c r="Q106" s="430"/>
      <c r="R106" s="430"/>
      <c r="S106" s="430"/>
      <c r="T106" s="430"/>
      <c r="U106" s="430"/>
      <c r="V106" s="430"/>
      <c r="W106" s="430"/>
      <c r="X106" s="430"/>
      <c r="Y106" s="430"/>
      <c r="Z106" s="79"/>
      <c r="AA106" s="143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</row>
    <row r="107" spans="1:52" ht="19.5" x14ac:dyDescent="0.25">
      <c r="A107" s="429"/>
      <c r="B107" s="430"/>
      <c r="C107" s="430"/>
      <c r="D107" s="430"/>
      <c r="E107" s="430"/>
      <c r="F107" s="430"/>
      <c r="G107" s="430"/>
      <c r="H107" s="430"/>
      <c r="I107" s="430"/>
      <c r="J107" s="430"/>
      <c r="K107" s="430"/>
      <c r="L107" s="430"/>
      <c r="M107" s="430"/>
      <c r="N107" s="430"/>
      <c r="O107" s="430"/>
      <c r="P107" s="430"/>
      <c r="Q107" s="430"/>
      <c r="R107" s="430"/>
      <c r="S107" s="430"/>
      <c r="T107" s="430"/>
      <c r="U107" s="430"/>
      <c r="V107" s="430"/>
      <c r="W107" s="430"/>
      <c r="X107" s="430"/>
      <c r="Y107" s="430"/>
      <c r="Z107" s="79"/>
      <c r="AA107" s="144"/>
      <c r="AB107" s="145"/>
      <c r="AC107" s="145"/>
      <c r="AD107" s="145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</row>
    <row r="108" spans="1:52" ht="19.5" x14ac:dyDescent="0.2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1"/>
      <c r="Y108" s="101"/>
      <c r="Z108" s="102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8"/>
      <c r="AY108" s="148"/>
      <c r="AZ108" s="149"/>
    </row>
    <row r="109" spans="1:5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5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5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5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customFormat="1" x14ac:dyDescent="0.25"/>
    <row r="114" customFormat="1" x14ac:dyDescent="0.25"/>
  </sheetData>
  <mergeCells count="69">
    <mergeCell ref="AA12:AZ12"/>
    <mergeCell ref="AA38:AD39"/>
    <mergeCell ref="AA36:AE36"/>
    <mergeCell ref="AA28:AN28"/>
    <mergeCell ref="AO28:AZ28"/>
    <mergeCell ref="AA29:AZ30"/>
    <mergeCell ref="A106:Y107"/>
    <mergeCell ref="U84:V84"/>
    <mergeCell ref="X84:Y84"/>
    <mergeCell ref="U86:V86"/>
    <mergeCell ref="X86:Y86"/>
    <mergeCell ref="U88:V88"/>
    <mergeCell ref="X88:Y88"/>
    <mergeCell ref="U90:V90"/>
    <mergeCell ref="X90:Y90"/>
    <mergeCell ref="U93:V93"/>
    <mergeCell ref="X93:Y93"/>
    <mergeCell ref="U96:V96"/>
    <mergeCell ref="X96:Y96"/>
    <mergeCell ref="Y74:Z76"/>
    <mergeCell ref="I80:J80"/>
    <mergeCell ref="P80:Q80"/>
    <mergeCell ref="W80:X80"/>
    <mergeCell ref="I82:J82"/>
    <mergeCell ref="P82:Q82"/>
    <mergeCell ref="W82:X82"/>
    <mergeCell ref="A38:D39"/>
    <mergeCell ref="F46:I46"/>
    <mergeCell ref="H62:T62"/>
    <mergeCell ref="W74:X76"/>
    <mergeCell ref="F32:N32"/>
    <mergeCell ref="V32:X32"/>
    <mergeCell ref="F34:N34"/>
    <mergeCell ref="A36:E36"/>
    <mergeCell ref="F36:N36"/>
    <mergeCell ref="F37:S37"/>
    <mergeCell ref="V46:X46"/>
    <mergeCell ref="A41:E42"/>
    <mergeCell ref="P67:V67"/>
    <mergeCell ref="P69:V69"/>
    <mergeCell ref="A25:L25"/>
    <mergeCell ref="N25:Y25"/>
    <mergeCell ref="A28:N28"/>
    <mergeCell ref="O28:Z28"/>
    <mergeCell ref="F30:N30"/>
    <mergeCell ref="V30:X30"/>
    <mergeCell ref="A12:M12"/>
    <mergeCell ref="N12:Z12"/>
    <mergeCell ref="A14:L15"/>
    <mergeCell ref="N14:Y15"/>
    <mergeCell ref="A20:L20"/>
    <mergeCell ref="N20:Y20"/>
    <mergeCell ref="A19:L19"/>
    <mergeCell ref="N19:Y19"/>
    <mergeCell ref="A18:L18"/>
    <mergeCell ref="N18:Y18"/>
    <mergeCell ref="F10:O10"/>
    <mergeCell ref="A2:U2"/>
    <mergeCell ref="A4:E4"/>
    <mergeCell ref="F4:H4"/>
    <mergeCell ref="J4:L4"/>
    <mergeCell ref="N4:O4"/>
    <mergeCell ref="A1:Z1"/>
    <mergeCell ref="AA4:AZ4"/>
    <mergeCell ref="F6:O6"/>
    <mergeCell ref="A8:D8"/>
    <mergeCell ref="F8:O8"/>
    <mergeCell ref="AA1:AZ1"/>
    <mergeCell ref="A6:E6"/>
  </mergeCells>
  <phoneticPr fontId="40" type="noConversion"/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4D56AA6B-FB1E-46C7-980F-A285791A0FCA}">
      <formula1>8</formula1>
    </dataValidation>
    <dataValidation operator="equal" allowBlank="1" showInputMessage="1" showErrorMessage="1" sqref="M4" xr:uid="{80E4D69C-8D71-4DB3-B13A-82315CC96B6F}"/>
    <dataValidation type="textLength" operator="equal" allowBlank="1" showInputMessage="1" showErrorMessage="1" error="Please enter a number with 6 digits (XXXXXX)." sqref="N4:O4" xr:uid="{6CFF0FD5-F5EB-4C0F-B770-A005A880F3A5}">
      <formula1>6</formula1>
    </dataValidation>
    <dataValidation allowBlank="1" showInputMessage="1" sqref="U86:V86 X86:Y86 AU86:AV86 AX86:AY86" xr:uid="{5948855B-4F74-4E8B-B776-FC3396AE4ABC}"/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17" r:id="rId4" name="ComboBox12">
          <controlPr locked="0" defaultSize="0" autoLine="0" listFillRange="Data!J4:J5" r:id="rId5">
            <anchor moveWithCells="1">
              <from>
                <xdr:col>24</xdr:col>
                <xdr:colOff>28575</xdr:colOff>
                <xdr:row>103</xdr:row>
                <xdr:rowOff>19050</xdr:rowOff>
              </from>
              <to>
                <xdr:col>25</xdr:col>
                <xdr:colOff>247650</xdr:colOff>
                <xdr:row>103</xdr:row>
                <xdr:rowOff>238125</xdr:rowOff>
              </to>
            </anchor>
          </controlPr>
        </control>
      </mc:Choice>
      <mc:Fallback>
        <control shapeId="4117" r:id="rId4" name="ComboBox12"/>
      </mc:Fallback>
    </mc:AlternateContent>
    <mc:AlternateContent xmlns:mc="http://schemas.openxmlformats.org/markup-compatibility/2006">
      <mc:Choice Requires="x14">
        <control shapeId="4116" r:id="rId6" name="ComboBox11">
          <controlPr locked="0" defaultSize="0" autoLine="0" autoPict="0" listFillRange="Data!C4:C198" r:id="rId7">
            <anchor moveWithCells="1">
              <from>
                <xdr:col>9</xdr:col>
                <xdr:colOff>57150</xdr:colOff>
                <xdr:row>63</xdr:row>
                <xdr:rowOff>0</xdr:rowOff>
              </from>
              <to>
                <xdr:col>19</xdr:col>
                <xdr:colOff>304800</xdr:colOff>
                <xdr:row>63</xdr:row>
                <xdr:rowOff>219075</xdr:rowOff>
              </to>
            </anchor>
          </controlPr>
        </control>
      </mc:Choice>
      <mc:Fallback>
        <control shapeId="4116" r:id="rId6" name="ComboBox11"/>
      </mc:Fallback>
    </mc:AlternateContent>
    <mc:AlternateContent xmlns:mc="http://schemas.openxmlformats.org/markup-compatibility/2006">
      <mc:Choice Requires="x14">
        <control shapeId="4115" r:id="rId8" name="ComboBox10">
          <controlPr locked="0" defaultSize="0" autoLine="0" listFillRange="Data!J4:J5" r:id="rId9">
            <anchor moveWithCells="1">
              <from>
                <xdr:col>24</xdr:col>
                <xdr:colOff>28575</xdr:colOff>
                <xdr:row>101</xdr:row>
                <xdr:rowOff>19050</xdr:rowOff>
              </from>
              <to>
                <xdr:col>25</xdr:col>
                <xdr:colOff>257175</xdr:colOff>
                <xdr:row>101</xdr:row>
                <xdr:rowOff>238125</xdr:rowOff>
              </to>
            </anchor>
          </controlPr>
        </control>
      </mc:Choice>
      <mc:Fallback>
        <control shapeId="4115" r:id="rId8" name="ComboBox10"/>
      </mc:Fallback>
    </mc:AlternateContent>
    <mc:AlternateContent xmlns:mc="http://schemas.openxmlformats.org/markup-compatibility/2006">
      <mc:Choice Requires="x14">
        <control shapeId="4114" r:id="rId10" name="ComboBox5">
          <controlPr locked="0" defaultSize="0" autoLine="0" autoPict="0" listFillRange="Data!J4:J5" r:id="rId11">
            <anchor moveWithCells="1">
              <from>
                <xdr:col>24</xdr:col>
                <xdr:colOff>19050</xdr:colOff>
                <xdr:row>99</xdr:row>
                <xdr:rowOff>38100</xdr:rowOff>
              </from>
              <to>
                <xdr:col>25</xdr:col>
                <xdr:colOff>257175</xdr:colOff>
                <xdr:row>100</xdr:row>
                <xdr:rowOff>9525</xdr:rowOff>
              </to>
            </anchor>
          </controlPr>
        </control>
      </mc:Choice>
      <mc:Fallback>
        <control shapeId="4114" r:id="rId10" name="ComboBox5"/>
      </mc:Fallback>
    </mc:AlternateContent>
    <mc:AlternateContent xmlns:mc="http://schemas.openxmlformats.org/markup-compatibility/2006">
      <mc:Choice Requires="x14">
        <control shapeId="4113" r:id="rId12" name="ComboBox9">
          <controlPr locked="0" defaultSize="0" autoLine="0" listFillRange="Data!J4:J5" r:id="rId13">
            <anchor moveWithCells="1">
              <from>
                <xdr:col>23</xdr:col>
                <xdr:colOff>133350</xdr:colOff>
                <xdr:row>54</xdr:row>
                <xdr:rowOff>238125</xdr:rowOff>
              </from>
              <to>
                <xdr:col>25</xdr:col>
                <xdr:colOff>47625</xdr:colOff>
                <xdr:row>55</xdr:row>
                <xdr:rowOff>219075</xdr:rowOff>
              </to>
            </anchor>
          </controlPr>
        </control>
      </mc:Choice>
      <mc:Fallback>
        <control shapeId="4113" r:id="rId12" name="ComboBox9"/>
      </mc:Fallback>
    </mc:AlternateContent>
    <mc:AlternateContent xmlns:mc="http://schemas.openxmlformats.org/markup-compatibility/2006">
      <mc:Choice Requires="x14">
        <control shapeId="4112" r:id="rId14" name="ComboBox8">
          <controlPr locked="0" defaultSize="0" autoLine="0" listFillRange="Data!J4:J5" r:id="rId15">
            <anchor moveWithCells="1">
              <from>
                <xdr:col>23</xdr:col>
                <xdr:colOff>142875</xdr:colOff>
                <xdr:row>52</xdr:row>
                <xdr:rowOff>238125</xdr:rowOff>
              </from>
              <to>
                <xdr:col>25</xdr:col>
                <xdr:colOff>47625</xdr:colOff>
                <xdr:row>53</xdr:row>
                <xdr:rowOff>219075</xdr:rowOff>
              </to>
            </anchor>
          </controlPr>
        </control>
      </mc:Choice>
      <mc:Fallback>
        <control shapeId="4112" r:id="rId14" name="ComboBox8"/>
      </mc:Fallback>
    </mc:AlternateContent>
    <mc:AlternateContent xmlns:mc="http://schemas.openxmlformats.org/markup-compatibility/2006">
      <mc:Choice Requires="x14">
        <control shapeId="4111" r:id="rId16" name="ComboBox6">
          <controlPr locked="0" defaultSize="0" autoLine="0" listFillRange="Data!J4:J5" r:id="rId17">
            <anchor moveWithCells="1">
              <from>
                <xdr:col>23</xdr:col>
                <xdr:colOff>152400</xdr:colOff>
                <xdr:row>51</xdr:row>
                <xdr:rowOff>9525</xdr:rowOff>
              </from>
              <to>
                <xdr:col>25</xdr:col>
                <xdr:colOff>66675</xdr:colOff>
                <xdr:row>51</xdr:row>
                <xdr:rowOff>238125</xdr:rowOff>
              </to>
            </anchor>
          </controlPr>
        </control>
      </mc:Choice>
      <mc:Fallback>
        <control shapeId="4111" r:id="rId16" name="ComboBox6"/>
      </mc:Fallback>
    </mc:AlternateContent>
    <mc:AlternateContent xmlns:mc="http://schemas.openxmlformats.org/markup-compatibility/2006">
      <mc:Choice Requires="x14">
        <control shapeId="4109" r:id="rId18" name="ComboBox7">
          <controlPr locked="0" defaultSize="0" autoLine="0" listFillRange="Data!J4:J5" r:id="rId19">
            <anchor moveWithCells="1">
              <from>
                <xdr:col>23</xdr:col>
                <xdr:colOff>152400</xdr:colOff>
                <xdr:row>49</xdr:row>
                <xdr:rowOff>38100</xdr:rowOff>
              </from>
              <to>
                <xdr:col>25</xdr:col>
                <xdr:colOff>47625</xdr:colOff>
                <xdr:row>50</xdr:row>
                <xdr:rowOff>9525</xdr:rowOff>
              </to>
            </anchor>
          </controlPr>
        </control>
      </mc:Choice>
      <mc:Fallback>
        <control shapeId="4109" r:id="rId18" name="ComboBox7"/>
      </mc:Fallback>
    </mc:AlternateContent>
    <mc:AlternateContent xmlns:mc="http://schemas.openxmlformats.org/markup-compatibility/2006">
      <mc:Choice Requires="x14">
        <control shapeId="4106" r:id="rId20" name="ComboBox4">
          <controlPr locked="0" defaultSize="0" autoLine="0" autoPict="0" listFillRange="Data!C4:C198" r:id="rId21">
            <anchor moveWithCells="1">
              <from>
                <xdr:col>4</xdr:col>
                <xdr:colOff>304800</xdr:colOff>
                <xdr:row>40</xdr:row>
                <xdr:rowOff>123825</xdr:rowOff>
              </from>
              <to>
                <xdr:col>13</xdr:col>
                <xdr:colOff>285750</xdr:colOff>
                <xdr:row>42</xdr:row>
                <xdr:rowOff>9525</xdr:rowOff>
              </to>
            </anchor>
          </controlPr>
        </control>
      </mc:Choice>
      <mc:Fallback>
        <control shapeId="4106" r:id="rId20" name="ComboBox4"/>
      </mc:Fallback>
    </mc:AlternateContent>
    <mc:AlternateContent xmlns:mc="http://schemas.openxmlformats.org/markup-compatibility/2006">
      <mc:Choice Requires="x14">
        <control shapeId="4105" r:id="rId22" name="ComboBox3">
          <controlPr locked="0" defaultSize="0" autoLine="0" listFillRange="Data!C4:C198" r:id="rId23">
            <anchor moveWithCells="1">
              <from>
                <xdr:col>4</xdr:col>
                <xdr:colOff>295275</xdr:colOff>
                <xdr:row>37</xdr:row>
                <xdr:rowOff>190500</xdr:rowOff>
              </from>
              <to>
                <xdr:col>13</xdr:col>
                <xdr:colOff>295275</xdr:colOff>
                <xdr:row>38</xdr:row>
                <xdr:rowOff>171450</xdr:rowOff>
              </to>
            </anchor>
          </controlPr>
        </control>
      </mc:Choice>
      <mc:Fallback>
        <control shapeId="4105" r:id="rId22" name="ComboBox3"/>
      </mc:Fallback>
    </mc:AlternateContent>
    <mc:AlternateContent xmlns:mc="http://schemas.openxmlformats.org/markup-compatibility/2006">
      <mc:Choice Requires="x14">
        <control shapeId="4104" r:id="rId24" name="ComboBox2">
          <controlPr locked="0" defaultSize="0" autoLine="0" listFillRange="Data!E10:E11" r:id="rId25">
            <anchor moveWithCells="1">
              <from>
                <xdr:col>9</xdr:col>
                <xdr:colOff>295275</xdr:colOff>
                <xdr:row>44</xdr:row>
                <xdr:rowOff>228600</xdr:rowOff>
              </from>
              <to>
                <xdr:col>12</xdr:col>
                <xdr:colOff>257175</xdr:colOff>
                <xdr:row>46</xdr:row>
                <xdr:rowOff>0</xdr:rowOff>
              </to>
            </anchor>
          </controlPr>
        </control>
      </mc:Choice>
      <mc:Fallback>
        <control shapeId="4104" r:id="rId24" name="ComboBox2"/>
      </mc:Fallback>
    </mc:AlternateContent>
    <mc:AlternateContent xmlns:mc="http://schemas.openxmlformats.org/markup-compatibility/2006">
      <mc:Choice Requires="x14">
        <control shapeId="4103" r:id="rId26" name="ComboBox1">
          <controlPr locked="0" defaultSize="0" autoLine="0" listFillRange="Data!E4:E5" r:id="rId27">
            <anchor moveWithCells="1">
              <from>
                <xdr:col>5</xdr:col>
                <xdr:colOff>9525</xdr:colOff>
                <xdr:row>43</xdr:row>
                <xdr:rowOff>57150</xdr:rowOff>
              </from>
              <to>
                <xdr:col>8</xdr:col>
                <xdr:colOff>238125</xdr:colOff>
                <xdr:row>44</xdr:row>
                <xdr:rowOff>9525</xdr:rowOff>
              </to>
            </anchor>
          </controlPr>
        </control>
      </mc:Choice>
      <mc:Fallback>
        <control shapeId="4103" r:id="rId26" name="ComboBox1"/>
      </mc:Fallback>
    </mc:AlternateContent>
    <mc:AlternateContent xmlns:mc="http://schemas.openxmlformats.org/markup-compatibility/2006">
      <mc:Choice Requires="x14">
        <control shapeId="4100" r:id="rId28" name="Option Button 4">
          <controlPr locked="0" defaultSize="0" autoFill="0" autoLine="0" autoPict="0" altText="">
            <anchor moveWithCells="1">
              <from>
                <xdr:col>0</xdr:col>
                <xdr:colOff>0</xdr:colOff>
                <xdr:row>65</xdr:row>
                <xdr:rowOff>180975</xdr:rowOff>
              </from>
              <to>
                <xdr:col>4</xdr:col>
                <xdr:colOff>57150</xdr:colOff>
                <xdr:row>67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1" r:id="rId29" name="Option Button 5">
          <controlPr locked="0" defaultSize="0" autoFill="0" autoLine="0" autoPict="0">
            <anchor moveWithCells="1">
              <from>
                <xdr:col>0</xdr:col>
                <xdr:colOff>9525</xdr:colOff>
                <xdr:row>69</xdr:row>
                <xdr:rowOff>228600</xdr:rowOff>
              </from>
              <to>
                <xdr:col>4</xdr:col>
                <xdr:colOff>66675</xdr:colOff>
                <xdr:row>71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30" name="Option Button 6">
          <controlPr locked="0" defaultSize="0" autoFill="0" autoLine="0" autoPict="0" altText="">
            <anchor moveWithCells="1">
              <from>
                <xdr:col>0</xdr:col>
                <xdr:colOff>0</xdr:colOff>
                <xdr:row>67</xdr:row>
                <xdr:rowOff>238125</xdr:rowOff>
              </from>
              <to>
                <xdr:col>4</xdr:col>
                <xdr:colOff>57150</xdr:colOff>
                <xdr:row>69</xdr:row>
                <xdr:rowOff>28575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DropDown="1" showInputMessage="1" xr:uid="{A04C2E34-AE62-4B05-A2D0-8BE58FBB4D74}">
          <x14:formula1>
            <xm:f>Data!$C$3:$C$198</xm:f>
          </x14:formula1>
          <xm:sqref>L38:M38 S39 U40:V40 U42:V42 AL38:AM38 AS39 AU40:AV40 AU42:AV42</xm:sqref>
        </x14:dataValidation>
        <x14:dataValidation type="list" allowBlank="1" showInputMessage="1" showErrorMessage="1" xr:uid="{0469C6C1-0A8E-45F1-A750-FC5297C16448}">
          <x14:formula1>
            <xm:f>Data!$I$4:$I$5</xm:f>
          </x14:formula1>
          <xm:sqref>S101:S105 AT102 T57 T102 AU106 AS101:AS106 AT57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N198"/>
  <sheetViews>
    <sheetView topLeftCell="B1" workbookViewId="0">
      <selection activeCell="J6" sqref="J6"/>
    </sheetView>
  </sheetViews>
  <sheetFormatPr baseColWidth="10" defaultRowHeight="15" x14ac:dyDescent="0.25"/>
  <cols>
    <col min="3" max="3" width="29.28515625" bestFit="1" customWidth="1"/>
    <col min="12" max="12" width="16.5703125" customWidth="1"/>
  </cols>
  <sheetData>
    <row r="2" spans="2:14" ht="15.75" x14ac:dyDescent="0.25">
      <c r="B2" s="5" t="s">
        <v>212</v>
      </c>
      <c r="E2" s="5" t="s">
        <v>213</v>
      </c>
      <c r="I2" s="24" t="s">
        <v>214</v>
      </c>
      <c r="J2" s="24" t="s">
        <v>215</v>
      </c>
      <c r="L2" s="24" t="s">
        <v>216</v>
      </c>
      <c r="N2" s="24" t="s">
        <v>217</v>
      </c>
    </row>
    <row r="3" spans="2:14" x14ac:dyDescent="0.25">
      <c r="C3" t="s">
        <v>427</v>
      </c>
      <c r="E3" t="s">
        <v>427</v>
      </c>
      <c r="L3" t="s">
        <v>33</v>
      </c>
    </row>
    <row r="4" spans="2:14" ht="18" x14ac:dyDescent="0.25">
      <c r="B4">
        <v>1</v>
      </c>
      <c r="C4" t="s">
        <v>218</v>
      </c>
      <c r="E4" t="s">
        <v>426</v>
      </c>
      <c r="I4" s="25" t="s">
        <v>219</v>
      </c>
      <c r="J4" t="s">
        <v>429</v>
      </c>
      <c r="L4" t="s">
        <v>423</v>
      </c>
      <c r="N4">
        <v>2</v>
      </c>
    </row>
    <row r="5" spans="2:14" x14ac:dyDescent="0.25">
      <c r="B5">
        <v>2</v>
      </c>
      <c r="C5" t="s">
        <v>220</v>
      </c>
      <c r="E5" t="s">
        <v>221</v>
      </c>
      <c r="J5" t="s">
        <v>430</v>
      </c>
      <c r="L5" t="s">
        <v>424</v>
      </c>
    </row>
    <row r="6" spans="2:14" x14ac:dyDescent="0.25">
      <c r="B6">
        <v>3</v>
      </c>
      <c r="C6" t="s">
        <v>222</v>
      </c>
      <c r="L6" t="s">
        <v>425</v>
      </c>
    </row>
    <row r="7" spans="2:14" x14ac:dyDescent="0.25">
      <c r="B7">
        <v>4</v>
      </c>
      <c r="C7" t="s">
        <v>223</v>
      </c>
    </row>
    <row r="8" spans="2:14" ht="15.75" x14ac:dyDescent="0.25">
      <c r="B8">
        <v>5</v>
      </c>
      <c r="C8" t="s">
        <v>224</v>
      </c>
      <c r="E8" s="5" t="s">
        <v>225</v>
      </c>
    </row>
    <row r="9" spans="2:14" x14ac:dyDescent="0.25">
      <c r="B9">
        <v>6</v>
      </c>
      <c r="C9" t="s">
        <v>226</v>
      </c>
      <c r="E9" t="s">
        <v>427</v>
      </c>
    </row>
    <row r="10" spans="2:14" x14ac:dyDescent="0.25">
      <c r="B10">
        <v>7</v>
      </c>
      <c r="C10" t="s">
        <v>227</v>
      </c>
      <c r="E10" t="s">
        <v>228</v>
      </c>
    </row>
    <row r="11" spans="2:14" ht="18" x14ac:dyDescent="0.35">
      <c r="B11">
        <v>8</v>
      </c>
      <c r="C11" t="s">
        <v>229</v>
      </c>
      <c r="E11" t="s">
        <v>230</v>
      </c>
    </row>
    <row r="12" spans="2:14" x14ac:dyDescent="0.25">
      <c r="B12">
        <v>9</v>
      </c>
      <c r="C12" t="s">
        <v>231</v>
      </c>
    </row>
    <row r="13" spans="2:14" x14ac:dyDescent="0.25">
      <c r="B13">
        <v>10</v>
      </c>
      <c r="C13" t="s">
        <v>232</v>
      </c>
    </row>
    <row r="14" spans="2:14" x14ac:dyDescent="0.25">
      <c r="B14">
        <v>11</v>
      </c>
      <c r="C14" t="s">
        <v>233</v>
      </c>
    </row>
    <row r="15" spans="2:14" x14ac:dyDescent="0.25">
      <c r="B15">
        <v>12</v>
      </c>
      <c r="C15" t="s">
        <v>234</v>
      </c>
    </row>
    <row r="16" spans="2:14" x14ac:dyDescent="0.25">
      <c r="B16">
        <v>13</v>
      </c>
      <c r="C16" t="s">
        <v>235</v>
      </c>
    </row>
    <row r="17" spans="2:3" x14ac:dyDescent="0.25">
      <c r="B17">
        <v>14</v>
      </c>
      <c r="C17" t="s">
        <v>236</v>
      </c>
    </row>
    <row r="18" spans="2:3" x14ac:dyDescent="0.25">
      <c r="B18">
        <v>15</v>
      </c>
      <c r="C18" t="s">
        <v>237</v>
      </c>
    </row>
    <row r="19" spans="2:3" x14ac:dyDescent="0.25">
      <c r="B19">
        <v>16</v>
      </c>
      <c r="C19" t="s">
        <v>238</v>
      </c>
    </row>
    <row r="20" spans="2:3" x14ac:dyDescent="0.25">
      <c r="B20">
        <v>17</v>
      </c>
      <c r="C20" t="s">
        <v>239</v>
      </c>
    </row>
    <row r="21" spans="2:3" x14ac:dyDescent="0.25">
      <c r="B21">
        <v>18</v>
      </c>
      <c r="C21" t="s">
        <v>240</v>
      </c>
    </row>
    <row r="22" spans="2:3" x14ac:dyDescent="0.25">
      <c r="B22">
        <v>19</v>
      </c>
      <c r="C22" t="s">
        <v>241</v>
      </c>
    </row>
    <row r="23" spans="2:3" x14ac:dyDescent="0.25">
      <c r="B23">
        <v>20</v>
      </c>
      <c r="C23" t="s">
        <v>242</v>
      </c>
    </row>
    <row r="24" spans="2:3" x14ac:dyDescent="0.25">
      <c r="B24">
        <v>21</v>
      </c>
      <c r="C24" t="s">
        <v>243</v>
      </c>
    </row>
    <row r="25" spans="2:3" x14ac:dyDescent="0.25">
      <c r="B25">
        <v>22</v>
      </c>
      <c r="C25" t="s">
        <v>244</v>
      </c>
    </row>
    <row r="26" spans="2:3" x14ac:dyDescent="0.25">
      <c r="B26">
        <v>23</v>
      </c>
      <c r="C26" t="s">
        <v>245</v>
      </c>
    </row>
    <row r="27" spans="2:3" x14ac:dyDescent="0.25">
      <c r="B27">
        <v>24</v>
      </c>
      <c r="C27" t="s">
        <v>246</v>
      </c>
    </row>
    <row r="28" spans="2:3" x14ac:dyDescent="0.25">
      <c r="B28">
        <v>25</v>
      </c>
      <c r="C28" t="s">
        <v>247</v>
      </c>
    </row>
    <row r="29" spans="2:3" x14ac:dyDescent="0.25">
      <c r="B29">
        <v>26</v>
      </c>
      <c r="C29" t="s">
        <v>248</v>
      </c>
    </row>
    <row r="30" spans="2:3" x14ac:dyDescent="0.25">
      <c r="B30">
        <v>27</v>
      </c>
      <c r="C30" t="s">
        <v>249</v>
      </c>
    </row>
    <row r="31" spans="2:3" x14ac:dyDescent="0.25">
      <c r="B31">
        <v>28</v>
      </c>
      <c r="C31" t="s">
        <v>250</v>
      </c>
    </row>
    <row r="32" spans="2:3" x14ac:dyDescent="0.25">
      <c r="B32">
        <v>29</v>
      </c>
      <c r="C32" t="s">
        <v>251</v>
      </c>
    </row>
    <row r="33" spans="2:3" x14ac:dyDescent="0.25">
      <c r="B33">
        <v>30</v>
      </c>
      <c r="C33" t="s">
        <v>252</v>
      </c>
    </row>
    <row r="34" spans="2:3" x14ac:dyDescent="0.25">
      <c r="B34">
        <v>31</v>
      </c>
      <c r="C34" t="s">
        <v>253</v>
      </c>
    </row>
    <row r="35" spans="2:3" x14ac:dyDescent="0.25">
      <c r="B35">
        <v>32</v>
      </c>
      <c r="C35" t="s">
        <v>254</v>
      </c>
    </row>
    <row r="36" spans="2:3" x14ac:dyDescent="0.25">
      <c r="B36">
        <v>33</v>
      </c>
      <c r="C36" t="s">
        <v>255</v>
      </c>
    </row>
    <row r="37" spans="2:3" x14ac:dyDescent="0.25">
      <c r="B37">
        <v>34</v>
      </c>
      <c r="C37" t="s">
        <v>256</v>
      </c>
    </row>
    <row r="38" spans="2:3" x14ac:dyDescent="0.25">
      <c r="B38">
        <v>35</v>
      </c>
      <c r="C38" t="s">
        <v>257</v>
      </c>
    </row>
    <row r="39" spans="2:3" x14ac:dyDescent="0.25">
      <c r="B39">
        <v>36</v>
      </c>
      <c r="C39" t="s">
        <v>258</v>
      </c>
    </row>
    <row r="40" spans="2:3" x14ac:dyDescent="0.25">
      <c r="B40">
        <v>37</v>
      </c>
      <c r="C40" t="s">
        <v>259</v>
      </c>
    </row>
    <row r="41" spans="2:3" x14ac:dyDescent="0.25">
      <c r="B41">
        <v>38</v>
      </c>
      <c r="C41" t="s">
        <v>260</v>
      </c>
    </row>
    <row r="42" spans="2:3" x14ac:dyDescent="0.25">
      <c r="B42">
        <v>39</v>
      </c>
      <c r="C42" t="s">
        <v>261</v>
      </c>
    </row>
    <row r="43" spans="2:3" x14ac:dyDescent="0.25">
      <c r="B43">
        <v>40</v>
      </c>
      <c r="C43" t="s">
        <v>262</v>
      </c>
    </row>
    <row r="44" spans="2:3" x14ac:dyDescent="0.25">
      <c r="B44">
        <v>41</v>
      </c>
      <c r="C44" t="s">
        <v>263</v>
      </c>
    </row>
    <row r="45" spans="2:3" x14ac:dyDescent="0.25">
      <c r="B45">
        <v>42</v>
      </c>
      <c r="C45" t="s">
        <v>264</v>
      </c>
    </row>
    <row r="46" spans="2:3" x14ac:dyDescent="0.25">
      <c r="B46">
        <v>43</v>
      </c>
      <c r="C46" t="s">
        <v>265</v>
      </c>
    </row>
    <row r="47" spans="2:3" x14ac:dyDescent="0.25">
      <c r="B47">
        <v>44</v>
      </c>
      <c r="C47" t="s">
        <v>266</v>
      </c>
    </row>
    <row r="48" spans="2:3" x14ac:dyDescent="0.25">
      <c r="B48">
        <v>45</v>
      </c>
      <c r="C48" t="s">
        <v>267</v>
      </c>
    </row>
    <row r="49" spans="2:3" x14ac:dyDescent="0.25">
      <c r="B49">
        <v>46</v>
      </c>
      <c r="C49" t="s">
        <v>268</v>
      </c>
    </row>
    <row r="50" spans="2:3" x14ac:dyDescent="0.25">
      <c r="B50">
        <v>47</v>
      </c>
      <c r="C50" t="s">
        <v>269</v>
      </c>
    </row>
    <row r="51" spans="2:3" x14ac:dyDescent="0.25">
      <c r="B51">
        <v>48</v>
      </c>
      <c r="C51" t="s">
        <v>270</v>
      </c>
    </row>
    <row r="52" spans="2:3" x14ac:dyDescent="0.25">
      <c r="B52">
        <v>49</v>
      </c>
      <c r="C52" t="s">
        <v>271</v>
      </c>
    </row>
    <row r="53" spans="2:3" x14ac:dyDescent="0.25">
      <c r="B53">
        <v>50</v>
      </c>
      <c r="C53" t="s">
        <v>272</v>
      </c>
    </row>
    <row r="54" spans="2:3" x14ac:dyDescent="0.25">
      <c r="B54">
        <v>51</v>
      </c>
      <c r="C54" t="s">
        <v>273</v>
      </c>
    </row>
    <row r="55" spans="2:3" x14ac:dyDescent="0.25">
      <c r="B55">
        <v>52</v>
      </c>
      <c r="C55" t="s">
        <v>274</v>
      </c>
    </row>
    <row r="56" spans="2:3" x14ac:dyDescent="0.25">
      <c r="B56">
        <v>53</v>
      </c>
      <c r="C56" t="s">
        <v>275</v>
      </c>
    </row>
    <row r="57" spans="2:3" x14ac:dyDescent="0.25">
      <c r="B57">
        <v>54</v>
      </c>
      <c r="C57" t="s">
        <v>276</v>
      </c>
    </row>
    <row r="58" spans="2:3" x14ac:dyDescent="0.25">
      <c r="B58">
        <v>55</v>
      </c>
      <c r="C58" t="s">
        <v>277</v>
      </c>
    </row>
    <row r="59" spans="2:3" x14ac:dyDescent="0.25">
      <c r="B59">
        <v>56</v>
      </c>
      <c r="C59" t="s">
        <v>278</v>
      </c>
    </row>
    <row r="60" spans="2:3" x14ac:dyDescent="0.25">
      <c r="B60">
        <v>57</v>
      </c>
      <c r="C60" t="s">
        <v>279</v>
      </c>
    </row>
    <row r="61" spans="2:3" x14ac:dyDescent="0.25">
      <c r="B61">
        <v>58</v>
      </c>
      <c r="C61" t="s">
        <v>280</v>
      </c>
    </row>
    <row r="62" spans="2:3" x14ac:dyDescent="0.25">
      <c r="B62">
        <v>59</v>
      </c>
      <c r="C62" t="s">
        <v>281</v>
      </c>
    </row>
    <row r="63" spans="2:3" x14ac:dyDescent="0.25">
      <c r="B63">
        <v>60</v>
      </c>
      <c r="C63" t="s">
        <v>282</v>
      </c>
    </row>
    <row r="64" spans="2:3" x14ac:dyDescent="0.25">
      <c r="B64">
        <v>61</v>
      </c>
      <c r="C64" t="s">
        <v>283</v>
      </c>
    </row>
    <row r="65" spans="2:3" x14ac:dyDescent="0.25">
      <c r="B65">
        <v>62</v>
      </c>
      <c r="C65" t="s">
        <v>284</v>
      </c>
    </row>
    <row r="66" spans="2:3" x14ac:dyDescent="0.25">
      <c r="B66">
        <v>63</v>
      </c>
      <c r="C66" t="s">
        <v>285</v>
      </c>
    </row>
    <row r="67" spans="2:3" x14ac:dyDescent="0.25">
      <c r="B67">
        <v>64</v>
      </c>
      <c r="C67" t="s">
        <v>286</v>
      </c>
    </row>
    <row r="68" spans="2:3" x14ac:dyDescent="0.25">
      <c r="B68">
        <v>65</v>
      </c>
      <c r="C68" t="s">
        <v>287</v>
      </c>
    </row>
    <row r="69" spans="2:3" x14ac:dyDescent="0.25">
      <c r="B69">
        <v>66</v>
      </c>
      <c r="C69" t="s">
        <v>288</v>
      </c>
    </row>
    <row r="70" spans="2:3" x14ac:dyDescent="0.25">
      <c r="B70">
        <v>67</v>
      </c>
      <c r="C70" t="s">
        <v>289</v>
      </c>
    </row>
    <row r="71" spans="2:3" x14ac:dyDescent="0.25">
      <c r="B71">
        <v>68</v>
      </c>
      <c r="C71" t="s">
        <v>290</v>
      </c>
    </row>
    <row r="72" spans="2:3" x14ac:dyDescent="0.25">
      <c r="B72">
        <v>69</v>
      </c>
      <c r="C72" t="s">
        <v>291</v>
      </c>
    </row>
    <row r="73" spans="2:3" x14ac:dyDescent="0.25">
      <c r="B73">
        <v>70</v>
      </c>
      <c r="C73" t="s">
        <v>292</v>
      </c>
    </row>
    <row r="74" spans="2:3" x14ac:dyDescent="0.25">
      <c r="B74">
        <v>71</v>
      </c>
      <c r="C74" t="s">
        <v>293</v>
      </c>
    </row>
    <row r="75" spans="2:3" x14ac:dyDescent="0.25">
      <c r="B75">
        <v>72</v>
      </c>
      <c r="C75" t="s">
        <v>294</v>
      </c>
    </row>
    <row r="76" spans="2:3" x14ac:dyDescent="0.25">
      <c r="B76">
        <v>73</v>
      </c>
      <c r="C76" t="s">
        <v>295</v>
      </c>
    </row>
    <row r="77" spans="2:3" x14ac:dyDescent="0.25">
      <c r="B77">
        <v>74</v>
      </c>
      <c r="C77" t="s">
        <v>296</v>
      </c>
    </row>
    <row r="78" spans="2:3" x14ac:dyDescent="0.25">
      <c r="B78">
        <v>75</v>
      </c>
      <c r="C78" t="s">
        <v>297</v>
      </c>
    </row>
    <row r="79" spans="2:3" x14ac:dyDescent="0.25">
      <c r="B79">
        <v>76</v>
      </c>
      <c r="C79" t="s">
        <v>298</v>
      </c>
    </row>
    <row r="80" spans="2:3" x14ac:dyDescent="0.25">
      <c r="B80">
        <v>77</v>
      </c>
      <c r="C80" t="s">
        <v>299</v>
      </c>
    </row>
    <row r="81" spans="2:3" x14ac:dyDescent="0.25">
      <c r="B81">
        <v>78</v>
      </c>
      <c r="C81" t="s">
        <v>300</v>
      </c>
    </row>
    <row r="82" spans="2:3" x14ac:dyDescent="0.25">
      <c r="B82">
        <v>79</v>
      </c>
      <c r="C82" t="s">
        <v>301</v>
      </c>
    </row>
    <row r="83" spans="2:3" x14ac:dyDescent="0.25">
      <c r="B83">
        <v>80</v>
      </c>
      <c r="C83" t="s">
        <v>302</v>
      </c>
    </row>
    <row r="84" spans="2:3" x14ac:dyDescent="0.25">
      <c r="B84">
        <v>81</v>
      </c>
      <c r="C84" t="s">
        <v>303</v>
      </c>
    </row>
    <row r="85" spans="2:3" x14ac:dyDescent="0.25">
      <c r="B85">
        <v>82</v>
      </c>
      <c r="C85" t="s">
        <v>304</v>
      </c>
    </row>
    <row r="86" spans="2:3" x14ac:dyDescent="0.25">
      <c r="B86">
        <v>83</v>
      </c>
      <c r="C86" t="s">
        <v>305</v>
      </c>
    </row>
    <row r="87" spans="2:3" x14ac:dyDescent="0.25">
      <c r="B87">
        <v>84</v>
      </c>
      <c r="C87" t="s">
        <v>306</v>
      </c>
    </row>
    <row r="88" spans="2:3" x14ac:dyDescent="0.25">
      <c r="B88">
        <v>85</v>
      </c>
      <c r="C88" t="s">
        <v>307</v>
      </c>
    </row>
    <row r="89" spans="2:3" x14ac:dyDescent="0.25">
      <c r="B89">
        <v>86</v>
      </c>
      <c r="C89" t="s">
        <v>308</v>
      </c>
    </row>
    <row r="90" spans="2:3" x14ac:dyDescent="0.25">
      <c r="B90">
        <v>87</v>
      </c>
      <c r="C90" t="s">
        <v>309</v>
      </c>
    </row>
    <row r="91" spans="2:3" x14ac:dyDescent="0.25">
      <c r="B91">
        <v>88</v>
      </c>
      <c r="C91" t="s">
        <v>310</v>
      </c>
    </row>
    <row r="92" spans="2:3" x14ac:dyDescent="0.25">
      <c r="B92">
        <v>89</v>
      </c>
      <c r="C92" t="s">
        <v>311</v>
      </c>
    </row>
    <row r="93" spans="2:3" x14ac:dyDescent="0.25">
      <c r="B93">
        <v>90</v>
      </c>
      <c r="C93" t="s">
        <v>312</v>
      </c>
    </row>
    <row r="94" spans="2:3" x14ac:dyDescent="0.25">
      <c r="B94">
        <v>91</v>
      </c>
      <c r="C94" t="s">
        <v>313</v>
      </c>
    </row>
    <row r="95" spans="2:3" x14ac:dyDescent="0.25">
      <c r="B95">
        <v>92</v>
      </c>
      <c r="C95" t="s">
        <v>314</v>
      </c>
    </row>
    <row r="96" spans="2:3" x14ac:dyDescent="0.25">
      <c r="B96">
        <v>93</v>
      </c>
      <c r="C96" t="s">
        <v>315</v>
      </c>
    </row>
    <row r="97" spans="2:3" x14ac:dyDescent="0.25">
      <c r="B97">
        <v>94</v>
      </c>
      <c r="C97" t="s">
        <v>316</v>
      </c>
    </row>
    <row r="98" spans="2:3" x14ac:dyDescent="0.25">
      <c r="B98">
        <v>95</v>
      </c>
      <c r="C98" t="s">
        <v>317</v>
      </c>
    </row>
    <row r="99" spans="2:3" x14ac:dyDescent="0.25">
      <c r="B99">
        <v>96</v>
      </c>
      <c r="C99" t="s">
        <v>318</v>
      </c>
    </row>
    <row r="100" spans="2:3" x14ac:dyDescent="0.25">
      <c r="B100">
        <v>97</v>
      </c>
      <c r="C100" t="s">
        <v>319</v>
      </c>
    </row>
    <row r="101" spans="2:3" x14ac:dyDescent="0.25">
      <c r="B101">
        <v>98</v>
      </c>
      <c r="C101" t="s">
        <v>320</v>
      </c>
    </row>
    <row r="102" spans="2:3" x14ac:dyDescent="0.25">
      <c r="B102">
        <v>99</v>
      </c>
      <c r="C102" t="s">
        <v>321</v>
      </c>
    </row>
    <row r="103" spans="2:3" x14ac:dyDescent="0.25">
      <c r="B103">
        <v>100</v>
      </c>
      <c r="C103" t="s">
        <v>322</v>
      </c>
    </row>
    <row r="104" spans="2:3" x14ac:dyDescent="0.25">
      <c r="B104">
        <v>101</v>
      </c>
      <c r="C104" t="s">
        <v>323</v>
      </c>
    </row>
    <row r="105" spans="2:3" x14ac:dyDescent="0.25">
      <c r="B105">
        <v>102</v>
      </c>
      <c r="C105" t="s">
        <v>324</v>
      </c>
    </row>
    <row r="106" spans="2:3" x14ac:dyDescent="0.25">
      <c r="B106">
        <v>103</v>
      </c>
      <c r="C106" t="s">
        <v>325</v>
      </c>
    </row>
    <row r="107" spans="2:3" x14ac:dyDescent="0.25">
      <c r="B107">
        <v>104</v>
      </c>
      <c r="C107" t="s">
        <v>326</v>
      </c>
    </row>
    <row r="108" spans="2:3" x14ac:dyDescent="0.25">
      <c r="B108">
        <v>105</v>
      </c>
      <c r="C108" t="s">
        <v>327</v>
      </c>
    </row>
    <row r="109" spans="2:3" x14ac:dyDescent="0.25">
      <c r="B109">
        <v>106</v>
      </c>
      <c r="C109" t="s">
        <v>328</v>
      </c>
    </row>
    <row r="110" spans="2:3" x14ac:dyDescent="0.25">
      <c r="B110">
        <v>107</v>
      </c>
      <c r="C110" t="s">
        <v>329</v>
      </c>
    </row>
    <row r="111" spans="2:3" x14ac:dyDescent="0.25">
      <c r="B111">
        <v>108</v>
      </c>
      <c r="C111" t="s">
        <v>330</v>
      </c>
    </row>
    <row r="112" spans="2:3" x14ac:dyDescent="0.25">
      <c r="B112">
        <v>109</v>
      </c>
      <c r="C112" t="s">
        <v>331</v>
      </c>
    </row>
    <row r="113" spans="2:3" x14ac:dyDescent="0.25">
      <c r="B113">
        <v>110</v>
      </c>
      <c r="C113" t="s">
        <v>332</v>
      </c>
    </row>
    <row r="114" spans="2:3" x14ac:dyDescent="0.25">
      <c r="B114">
        <v>111</v>
      </c>
      <c r="C114" t="s">
        <v>333</v>
      </c>
    </row>
    <row r="115" spans="2:3" x14ac:dyDescent="0.25">
      <c r="B115">
        <v>112</v>
      </c>
      <c r="C115" t="s">
        <v>334</v>
      </c>
    </row>
    <row r="116" spans="2:3" x14ac:dyDescent="0.25">
      <c r="B116">
        <v>113</v>
      </c>
      <c r="C116" t="s">
        <v>335</v>
      </c>
    </row>
    <row r="117" spans="2:3" x14ac:dyDescent="0.25">
      <c r="B117">
        <v>114</v>
      </c>
      <c r="C117" t="s">
        <v>336</v>
      </c>
    </row>
    <row r="118" spans="2:3" x14ac:dyDescent="0.25">
      <c r="B118">
        <v>115</v>
      </c>
      <c r="C118" t="s">
        <v>337</v>
      </c>
    </row>
    <row r="119" spans="2:3" x14ac:dyDescent="0.25">
      <c r="B119">
        <v>116</v>
      </c>
      <c r="C119" t="s">
        <v>338</v>
      </c>
    </row>
    <row r="120" spans="2:3" x14ac:dyDescent="0.25">
      <c r="B120">
        <v>117</v>
      </c>
      <c r="C120" t="s">
        <v>339</v>
      </c>
    </row>
    <row r="121" spans="2:3" x14ac:dyDescent="0.25">
      <c r="B121">
        <v>118</v>
      </c>
      <c r="C121" t="s">
        <v>340</v>
      </c>
    </row>
    <row r="122" spans="2:3" x14ac:dyDescent="0.25">
      <c r="B122">
        <v>119</v>
      </c>
      <c r="C122" t="s">
        <v>341</v>
      </c>
    </row>
    <row r="123" spans="2:3" x14ac:dyDescent="0.25">
      <c r="B123">
        <v>120</v>
      </c>
      <c r="C123" t="s">
        <v>342</v>
      </c>
    </row>
    <row r="124" spans="2:3" x14ac:dyDescent="0.25">
      <c r="B124">
        <v>121</v>
      </c>
      <c r="C124" t="s">
        <v>343</v>
      </c>
    </row>
    <row r="125" spans="2:3" x14ac:dyDescent="0.25">
      <c r="B125">
        <v>122</v>
      </c>
      <c r="C125" t="s">
        <v>344</v>
      </c>
    </row>
    <row r="126" spans="2:3" x14ac:dyDescent="0.25">
      <c r="B126">
        <v>123</v>
      </c>
      <c r="C126" t="s">
        <v>345</v>
      </c>
    </row>
    <row r="127" spans="2:3" x14ac:dyDescent="0.25">
      <c r="B127">
        <v>124</v>
      </c>
      <c r="C127" t="s">
        <v>346</v>
      </c>
    </row>
    <row r="128" spans="2:3" x14ac:dyDescent="0.25">
      <c r="B128">
        <v>125</v>
      </c>
      <c r="C128" t="s">
        <v>347</v>
      </c>
    </row>
    <row r="129" spans="2:3" x14ac:dyDescent="0.25">
      <c r="B129">
        <v>126</v>
      </c>
      <c r="C129" t="s">
        <v>348</v>
      </c>
    </row>
    <row r="130" spans="2:3" x14ac:dyDescent="0.25">
      <c r="B130">
        <v>127</v>
      </c>
      <c r="C130" t="s">
        <v>349</v>
      </c>
    </row>
    <row r="131" spans="2:3" x14ac:dyDescent="0.25">
      <c r="B131">
        <v>128</v>
      </c>
      <c r="C131" t="s">
        <v>350</v>
      </c>
    </row>
    <row r="132" spans="2:3" x14ac:dyDescent="0.25">
      <c r="B132">
        <v>129</v>
      </c>
      <c r="C132" t="s">
        <v>351</v>
      </c>
    </row>
    <row r="133" spans="2:3" x14ac:dyDescent="0.25">
      <c r="B133">
        <v>130</v>
      </c>
      <c r="C133" t="s">
        <v>352</v>
      </c>
    </row>
    <row r="134" spans="2:3" x14ac:dyDescent="0.25">
      <c r="B134">
        <v>131</v>
      </c>
      <c r="C134" t="s">
        <v>353</v>
      </c>
    </row>
    <row r="135" spans="2:3" x14ac:dyDescent="0.25">
      <c r="B135">
        <v>132</v>
      </c>
      <c r="C135" t="s">
        <v>354</v>
      </c>
    </row>
    <row r="136" spans="2:3" x14ac:dyDescent="0.25">
      <c r="B136">
        <v>133</v>
      </c>
      <c r="C136" t="s">
        <v>355</v>
      </c>
    </row>
    <row r="137" spans="2:3" x14ac:dyDescent="0.25">
      <c r="B137">
        <v>134</v>
      </c>
      <c r="C137" t="s">
        <v>356</v>
      </c>
    </row>
    <row r="138" spans="2:3" x14ac:dyDescent="0.25">
      <c r="B138">
        <v>135</v>
      </c>
      <c r="C138" t="s">
        <v>357</v>
      </c>
    </row>
    <row r="139" spans="2:3" x14ac:dyDescent="0.25">
      <c r="B139">
        <v>136</v>
      </c>
      <c r="C139" t="s">
        <v>358</v>
      </c>
    </row>
    <row r="140" spans="2:3" x14ac:dyDescent="0.25">
      <c r="B140">
        <v>137</v>
      </c>
      <c r="C140" t="s">
        <v>359</v>
      </c>
    </row>
    <row r="141" spans="2:3" x14ac:dyDescent="0.25">
      <c r="B141">
        <v>138</v>
      </c>
      <c r="C141" t="s">
        <v>360</v>
      </c>
    </row>
    <row r="142" spans="2:3" x14ac:dyDescent="0.25">
      <c r="B142">
        <v>139</v>
      </c>
      <c r="C142" t="s">
        <v>361</v>
      </c>
    </row>
    <row r="143" spans="2:3" x14ac:dyDescent="0.25">
      <c r="B143">
        <v>140</v>
      </c>
      <c r="C143" t="s">
        <v>362</v>
      </c>
    </row>
    <row r="144" spans="2:3" x14ac:dyDescent="0.25">
      <c r="B144">
        <v>141</v>
      </c>
      <c r="C144" t="s">
        <v>363</v>
      </c>
    </row>
    <row r="145" spans="2:3" x14ac:dyDescent="0.25">
      <c r="B145">
        <v>142</v>
      </c>
      <c r="C145" t="s">
        <v>364</v>
      </c>
    </row>
    <row r="146" spans="2:3" x14ac:dyDescent="0.25">
      <c r="B146">
        <v>143</v>
      </c>
      <c r="C146" t="s">
        <v>365</v>
      </c>
    </row>
    <row r="147" spans="2:3" x14ac:dyDescent="0.25">
      <c r="B147">
        <v>144</v>
      </c>
      <c r="C147" t="s">
        <v>366</v>
      </c>
    </row>
    <row r="148" spans="2:3" x14ac:dyDescent="0.25">
      <c r="B148">
        <v>145</v>
      </c>
      <c r="C148" t="s">
        <v>367</v>
      </c>
    </row>
    <row r="149" spans="2:3" x14ac:dyDescent="0.25">
      <c r="B149">
        <v>146</v>
      </c>
      <c r="C149" t="s">
        <v>368</v>
      </c>
    </row>
    <row r="150" spans="2:3" x14ac:dyDescent="0.25">
      <c r="B150">
        <v>147</v>
      </c>
      <c r="C150" t="s">
        <v>369</v>
      </c>
    </row>
    <row r="151" spans="2:3" x14ac:dyDescent="0.25">
      <c r="B151">
        <v>148</v>
      </c>
      <c r="C151" t="s">
        <v>370</v>
      </c>
    </row>
    <row r="152" spans="2:3" x14ac:dyDescent="0.25">
      <c r="B152">
        <v>149</v>
      </c>
      <c r="C152" t="s">
        <v>371</v>
      </c>
    </row>
    <row r="153" spans="2:3" x14ac:dyDescent="0.25">
      <c r="B153">
        <v>150</v>
      </c>
      <c r="C153" t="s">
        <v>372</v>
      </c>
    </row>
    <row r="154" spans="2:3" x14ac:dyDescent="0.25">
      <c r="B154">
        <v>151</v>
      </c>
      <c r="C154" t="s">
        <v>373</v>
      </c>
    </row>
    <row r="155" spans="2:3" x14ac:dyDescent="0.25">
      <c r="B155">
        <v>152</v>
      </c>
      <c r="C155" t="s">
        <v>374</v>
      </c>
    </row>
    <row r="156" spans="2:3" x14ac:dyDescent="0.25">
      <c r="B156">
        <v>153</v>
      </c>
      <c r="C156" t="s">
        <v>375</v>
      </c>
    </row>
    <row r="157" spans="2:3" x14ac:dyDescent="0.25">
      <c r="B157">
        <v>154</v>
      </c>
      <c r="C157" t="s">
        <v>376</v>
      </c>
    </row>
    <row r="158" spans="2:3" x14ac:dyDescent="0.25">
      <c r="B158">
        <v>155</v>
      </c>
      <c r="C158" t="s">
        <v>377</v>
      </c>
    </row>
    <row r="159" spans="2:3" x14ac:dyDescent="0.25">
      <c r="B159">
        <v>156</v>
      </c>
      <c r="C159" t="s">
        <v>378</v>
      </c>
    </row>
    <row r="160" spans="2:3" x14ac:dyDescent="0.25">
      <c r="B160">
        <v>157</v>
      </c>
      <c r="C160" t="s">
        <v>379</v>
      </c>
    </row>
    <row r="161" spans="2:3" x14ac:dyDescent="0.25">
      <c r="B161">
        <v>158</v>
      </c>
      <c r="C161" t="s">
        <v>380</v>
      </c>
    </row>
    <row r="162" spans="2:3" x14ac:dyDescent="0.25">
      <c r="B162">
        <v>159</v>
      </c>
      <c r="C162" t="s">
        <v>381</v>
      </c>
    </row>
    <row r="163" spans="2:3" x14ac:dyDescent="0.25">
      <c r="B163">
        <v>160</v>
      </c>
      <c r="C163" t="s">
        <v>382</v>
      </c>
    </row>
    <row r="164" spans="2:3" x14ac:dyDescent="0.25">
      <c r="B164">
        <v>161</v>
      </c>
      <c r="C164" t="s">
        <v>383</v>
      </c>
    </row>
    <row r="165" spans="2:3" x14ac:dyDescent="0.25">
      <c r="B165">
        <v>162</v>
      </c>
      <c r="C165" t="s">
        <v>384</v>
      </c>
    </row>
    <row r="166" spans="2:3" x14ac:dyDescent="0.25">
      <c r="B166">
        <v>163</v>
      </c>
      <c r="C166" t="s">
        <v>385</v>
      </c>
    </row>
    <row r="167" spans="2:3" x14ac:dyDescent="0.25">
      <c r="B167">
        <v>164</v>
      </c>
      <c r="C167" t="s">
        <v>386</v>
      </c>
    </row>
    <row r="168" spans="2:3" x14ac:dyDescent="0.25">
      <c r="B168">
        <v>165</v>
      </c>
      <c r="C168" t="s">
        <v>387</v>
      </c>
    </row>
    <row r="169" spans="2:3" x14ac:dyDescent="0.25">
      <c r="B169">
        <v>166</v>
      </c>
      <c r="C169" t="s">
        <v>388</v>
      </c>
    </row>
    <row r="170" spans="2:3" x14ac:dyDescent="0.25">
      <c r="B170">
        <v>167</v>
      </c>
      <c r="C170" t="s">
        <v>389</v>
      </c>
    </row>
    <row r="171" spans="2:3" x14ac:dyDescent="0.25">
      <c r="B171">
        <v>168</v>
      </c>
      <c r="C171" t="s">
        <v>390</v>
      </c>
    </row>
    <row r="172" spans="2:3" x14ac:dyDescent="0.25">
      <c r="B172">
        <v>169</v>
      </c>
      <c r="C172" t="s">
        <v>391</v>
      </c>
    </row>
    <row r="173" spans="2:3" x14ac:dyDescent="0.25">
      <c r="B173">
        <v>170</v>
      </c>
      <c r="C173" t="s">
        <v>392</v>
      </c>
    </row>
    <row r="174" spans="2:3" x14ac:dyDescent="0.25">
      <c r="B174">
        <v>171</v>
      </c>
      <c r="C174" t="s">
        <v>393</v>
      </c>
    </row>
    <row r="175" spans="2:3" x14ac:dyDescent="0.25">
      <c r="B175">
        <v>172</v>
      </c>
      <c r="C175" t="s">
        <v>394</v>
      </c>
    </row>
    <row r="176" spans="2:3" x14ac:dyDescent="0.25">
      <c r="B176">
        <v>173</v>
      </c>
      <c r="C176" t="s">
        <v>395</v>
      </c>
    </row>
    <row r="177" spans="2:3" x14ac:dyDescent="0.25">
      <c r="B177">
        <v>174</v>
      </c>
      <c r="C177" t="s">
        <v>396</v>
      </c>
    </row>
    <row r="178" spans="2:3" x14ac:dyDescent="0.25">
      <c r="B178">
        <v>175</v>
      </c>
      <c r="C178" t="s">
        <v>397</v>
      </c>
    </row>
    <row r="179" spans="2:3" x14ac:dyDescent="0.25">
      <c r="B179">
        <v>176</v>
      </c>
      <c r="C179" t="s">
        <v>398</v>
      </c>
    </row>
    <row r="180" spans="2:3" x14ac:dyDescent="0.25">
      <c r="B180">
        <v>177</v>
      </c>
      <c r="C180" t="s">
        <v>399</v>
      </c>
    </row>
    <row r="181" spans="2:3" x14ac:dyDescent="0.25">
      <c r="B181">
        <v>178</v>
      </c>
      <c r="C181" t="s">
        <v>400</v>
      </c>
    </row>
    <row r="182" spans="2:3" x14ac:dyDescent="0.25">
      <c r="B182">
        <v>179</v>
      </c>
      <c r="C182" t="s">
        <v>401</v>
      </c>
    </row>
    <row r="183" spans="2:3" x14ac:dyDescent="0.25">
      <c r="B183">
        <v>180</v>
      </c>
      <c r="C183" t="s">
        <v>402</v>
      </c>
    </row>
    <row r="184" spans="2:3" x14ac:dyDescent="0.25">
      <c r="B184">
        <v>181</v>
      </c>
      <c r="C184" t="s">
        <v>403</v>
      </c>
    </row>
    <row r="185" spans="2:3" x14ac:dyDescent="0.25">
      <c r="B185">
        <v>182</v>
      </c>
      <c r="C185" t="s">
        <v>404</v>
      </c>
    </row>
    <row r="186" spans="2:3" x14ac:dyDescent="0.25">
      <c r="B186">
        <v>183</v>
      </c>
      <c r="C186" t="s">
        <v>405</v>
      </c>
    </row>
    <row r="187" spans="2:3" x14ac:dyDescent="0.25">
      <c r="B187">
        <v>184</v>
      </c>
      <c r="C187" t="s">
        <v>406</v>
      </c>
    </row>
    <row r="188" spans="2:3" x14ac:dyDescent="0.25">
      <c r="B188">
        <v>185</v>
      </c>
      <c r="C188" t="s">
        <v>407</v>
      </c>
    </row>
    <row r="189" spans="2:3" x14ac:dyDescent="0.25">
      <c r="B189">
        <v>186</v>
      </c>
      <c r="C189" t="s">
        <v>408</v>
      </c>
    </row>
    <row r="190" spans="2:3" x14ac:dyDescent="0.25">
      <c r="B190">
        <v>187</v>
      </c>
      <c r="C190" t="s">
        <v>409</v>
      </c>
    </row>
    <row r="191" spans="2:3" x14ac:dyDescent="0.25">
      <c r="B191">
        <v>188</v>
      </c>
      <c r="C191" t="s">
        <v>410</v>
      </c>
    </row>
    <row r="192" spans="2:3" x14ac:dyDescent="0.25">
      <c r="B192">
        <v>189</v>
      </c>
      <c r="C192" t="s">
        <v>411</v>
      </c>
    </row>
    <row r="193" spans="2:3" x14ac:dyDescent="0.25">
      <c r="B193">
        <v>190</v>
      </c>
      <c r="C193" t="s">
        <v>412</v>
      </c>
    </row>
    <row r="194" spans="2:3" x14ac:dyDescent="0.25">
      <c r="B194">
        <v>191</v>
      </c>
      <c r="C194" t="s">
        <v>413</v>
      </c>
    </row>
    <row r="195" spans="2:3" x14ac:dyDescent="0.25">
      <c r="B195">
        <v>192</v>
      </c>
      <c r="C195" t="s">
        <v>414</v>
      </c>
    </row>
    <row r="196" spans="2:3" x14ac:dyDescent="0.25">
      <c r="B196">
        <v>193</v>
      </c>
      <c r="C196" t="s">
        <v>415</v>
      </c>
    </row>
    <row r="197" spans="2:3" x14ac:dyDescent="0.25">
      <c r="B197">
        <v>194</v>
      </c>
      <c r="C197" t="s">
        <v>416</v>
      </c>
    </row>
    <row r="198" spans="2:3" x14ac:dyDescent="0.25">
      <c r="B198">
        <v>195</v>
      </c>
      <c r="C198" t="s">
        <v>417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N4" name="GHG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Guide 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Jan Kniepkamp (SURE-System)</cp:lastModifiedBy>
  <cp:lastPrinted>2023-08-29T16:22:41Z</cp:lastPrinted>
  <dcterms:created xsi:type="dcterms:W3CDTF">2017-10-19T10:10:58Z</dcterms:created>
  <dcterms:modified xsi:type="dcterms:W3CDTF">2025-08-27T12:25:34Z</dcterms:modified>
</cp:coreProperties>
</file>